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760" yWindow="32760" windowWidth="28800" windowHeight="12225" activeTab="1"/>
  </bookViews>
  <sheets>
    <sheet name="Титул." sheetId="7" r:id="rId1"/>
    <sheet name="ПФХД" sheetId="6" r:id="rId2"/>
    <sheet name="Закупки" sheetId="5" r:id="rId3"/>
    <sheet name="Обосн.дох." sheetId="8" r:id="rId4"/>
    <sheet name="Обосн.расх.(МЗ)" sheetId="10" r:id="rId5"/>
    <sheet name="Обосн.расх.(ИЦ)" sheetId="11" r:id="rId6"/>
    <sheet name="Обосн.расх.(ПД)" sheetId="12" r:id="rId7"/>
    <sheet name="РАСЧЕТНАЯ ТАБЛ" sheetId="14" r:id="rId8"/>
    <sheet name="ПОДСКАЗКИ" sheetId="13" r:id="rId9"/>
  </sheets>
  <definedNames>
    <definedName name="_xlnm._FilterDatabase" localSheetId="1" hidden="1">ПФХД!$A$37:$N$171</definedName>
    <definedName name="TABLE" localSheetId="2">Закупки!#REF!</definedName>
    <definedName name="TABLE_2" localSheetId="2">Закупки!#REF!</definedName>
    <definedName name="_xlnm.Print_Titles" localSheetId="2">Закупки!$3:$5</definedName>
    <definedName name="_xlnm.Print_Area" localSheetId="2">Закупки!$A$1:$FG$65</definedName>
    <definedName name="_xlnm.Print_Area" localSheetId="3">Обосн.дох.!$A$1:$H$45</definedName>
    <definedName name="_xlnm.Print_Area" localSheetId="5">'Обосн.расх.(ИЦ)'!$A$1:$I$249</definedName>
    <definedName name="_xlnm.Print_Area" localSheetId="4">'Обосн.расх.(МЗ)'!$A$1:$I$247</definedName>
    <definedName name="_xlnm.Print_Area" localSheetId="6">'Обосн.расх.(ПД)'!$A$1:$I$240</definedName>
    <definedName name="_xlnm.Print_Area" localSheetId="8">ПОДСКАЗКИ!$A$1:$F$69</definedName>
    <definedName name="_xlnm.Print_Area" localSheetId="1">ПФХД!$A$1:$N$171</definedName>
    <definedName name="_xlnm.Print_Area" localSheetId="7">'РАСЧЕТНАЯ ТАБЛ'!$A$1:$I$140</definedName>
    <definedName name="_xlnm.Print_Area" localSheetId="0">Титул.!$A$1:$I$37</definedName>
  </definedNames>
  <calcPr calcId="125725" fullPrecision="0"/>
</workbook>
</file>

<file path=xl/calcChain.xml><?xml version="1.0" encoding="utf-8"?>
<calcChain xmlns="http://schemas.openxmlformats.org/spreadsheetml/2006/main">
  <c r="L42" i="6"/>
  <c r="M42"/>
  <c r="L48"/>
  <c r="M48"/>
  <c r="G61" i="14"/>
  <c r="F61"/>
  <c r="L91" i="6"/>
  <c r="M91"/>
  <c r="EG20" i="5" s="1"/>
  <c r="EG17" s="1"/>
  <c r="G62" i="14"/>
  <c r="F62"/>
  <c r="H29"/>
  <c r="L90" i="6"/>
  <c r="DT16" i="5" s="1"/>
  <c r="DT14" s="1"/>
  <c r="M90" i="6"/>
  <c r="EG16" i="5" s="1"/>
  <c r="EG14" s="1"/>
  <c r="L13" i="6"/>
  <c r="M13"/>
  <c r="K13"/>
  <c r="L54"/>
  <c r="M54"/>
  <c r="L89"/>
  <c r="DT29" i="5" s="1"/>
  <c r="DT26" s="1"/>
  <c r="M89" i="6"/>
  <c r="EG29" i="5" s="1"/>
  <c r="EG26" s="1"/>
  <c r="E218" i="10"/>
  <c r="F218" s="1"/>
  <c r="F219" s="1"/>
  <c r="F8" i="14"/>
  <c r="M95" i="6"/>
  <c r="L95"/>
  <c r="K48"/>
  <c r="F7" i="8"/>
  <c r="F9"/>
  <c r="H8"/>
  <c r="G8"/>
  <c r="F8"/>
  <c r="H7"/>
  <c r="G7"/>
  <c r="F231" i="12"/>
  <c r="F230"/>
  <c r="F229"/>
  <c r="F232" s="1"/>
  <c r="K152" i="6" s="1"/>
  <c r="E140" i="12"/>
  <c r="F241" i="11"/>
  <c r="F240"/>
  <c r="F242" s="1"/>
  <c r="K154" i="6" s="1"/>
  <c r="F239" i="11"/>
  <c r="F238"/>
  <c r="F237"/>
  <c r="F236"/>
  <c r="F235"/>
  <c r="F234"/>
  <c r="F232"/>
  <c r="F231"/>
  <c r="F230"/>
  <c r="D229"/>
  <c r="F229"/>
  <c r="F233" s="1"/>
  <c r="K148" i="6" s="1"/>
  <c r="F140" i="11"/>
  <c r="F139"/>
  <c r="I18"/>
  <c r="I19"/>
  <c r="I20"/>
  <c r="I21"/>
  <c r="I22"/>
  <c r="I22" i="10"/>
  <c r="F239"/>
  <c r="F240"/>
  <c r="K153" i="6"/>
  <c r="F238" i="10"/>
  <c r="F237"/>
  <c r="F235"/>
  <c r="F234"/>
  <c r="F233"/>
  <c r="F232"/>
  <c r="F231"/>
  <c r="F230"/>
  <c r="F229"/>
  <c r="F228"/>
  <c r="I17" i="11"/>
  <c r="K67" i="6"/>
  <c r="K60"/>
  <c r="F73" i="14"/>
  <c r="F74"/>
  <c r="F88"/>
  <c r="K73" i="6"/>
  <c r="I25" i="12"/>
  <c r="I26" s="1"/>
  <c r="K46" i="6" s="1"/>
  <c r="I23" i="12"/>
  <c r="I22"/>
  <c r="I21"/>
  <c r="I20"/>
  <c r="I19"/>
  <c r="I18"/>
  <c r="I17"/>
  <c r="I24" s="1"/>
  <c r="I27" s="1"/>
  <c r="I24" i="11"/>
  <c r="I25"/>
  <c r="K51" i="6"/>
  <c r="L34"/>
  <c r="M34"/>
  <c r="K34"/>
  <c r="L43"/>
  <c r="M43"/>
  <c r="M51"/>
  <c r="L51"/>
  <c r="L170"/>
  <c r="M170"/>
  <c r="K170"/>
  <c r="L92"/>
  <c r="M92"/>
  <c r="L99"/>
  <c r="M99"/>
  <c r="L108"/>
  <c r="M108"/>
  <c r="L119"/>
  <c r="M119"/>
  <c r="L129"/>
  <c r="M129"/>
  <c r="L132"/>
  <c r="M132"/>
  <c r="L135"/>
  <c r="M135"/>
  <c r="L138"/>
  <c r="M138"/>
  <c r="K149"/>
  <c r="L151"/>
  <c r="L149"/>
  <c r="M149"/>
  <c r="L122"/>
  <c r="M122"/>
  <c r="K122"/>
  <c r="F228" i="12"/>
  <c r="K146" i="6"/>
  <c r="F225" i="12"/>
  <c r="F226"/>
  <c r="K142" i="6" s="1"/>
  <c r="F223" i="12"/>
  <c r="F224" s="1"/>
  <c r="K139" i="6" s="1"/>
  <c r="K138" s="1"/>
  <c r="F221" i="12"/>
  <c r="F222" s="1"/>
  <c r="F220"/>
  <c r="K133" i="6" s="1"/>
  <c r="F219" i="12"/>
  <c r="F217"/>
  <c r="F218"/>
  <c r="F209"/>
  <c r="F208"/>
  <c r="F210"/>
  <c r="K125" i="6"/>
  <c r="F207" i="12"/>
  <c r="E200"/>
  <c r="K120" i="6" s="1"/>
  <c r="K119" s="1"/>
  <c r="E191" i="12"/>
  <c r="K116" i="6" s="1"/>
  <c r="K115" s="1"/>
  <c r="G181" i="12"/>
  <c r="K112" i="6" s="1"/>
  <c r="A179" i="12"/>
  <c r="A180"/>
  <c r="F171"/>
  <c r="K109" i="6" s="1"/>
  <c r="G159" i="12"/>
  <c r="G160"/>
  <c r="K106" i="6" s="1"/>
  <c r="G157" i="12"/>
  <c r="G158"/>
  <c r="K104" i="6" s="1"/>
  <c r="G155" i="12"/>
  <c r="K100" i="6" s="1"/>
  <c r="G154" i="12"/>
  <c r="K102" i="6" s="1"/>
  <c r="G152" i="12"/>
  <c r="G153" s="1"/>
  <c r="K161" i="6" s="1"/>
  <c r="G150" i="12"/>
  <c r="G151" s="1"/>
  <c r="F142"/>
  <c r="F141"/>
  <c r="F140"/>
  <c r="F143"/>
  <c r="K96" i="6" s="1"/>
  <c r="G132" i="12"/>
  <c r="G131"/>
  <c r="G130"/>
  <c r="G133" s="1"/>
  <c r="K93" i="6" s="1"/>
  <c r="F118" i="12"/>
  <c r="F117"/>
  <c r="F116"/>
  <c r="F119"/>
  <c r="F106"/>
  <c r="F105"/>
  <c r="F104"/>
  <c r="F107" s="1"/>
  <c r="F94"/>
  <c r="F93"/>
  <c r="F92"/>
  <c r="F95"/>
  <c r="E82"/>
  <c r="E81"/>
  <c r="E80"/>
  <c r="E83" s="1"/>
  <c r="F49"/>
  <c r="F48"/>
  <c r="F47"/>
  <c r="F46"/>
  <c r="F50" s="1"/>
  <c r="F36"/>
  <c r="F35"/>
  <c r="F34"/>
  <c r="F33"/>
  <c r="F37" s="1"/>
  <c r="F226" i="11"/>
  <c r="F227"/>
  <c r="F224"/>
  <c r="F225"/>
  <c r="F222"/>
  <c r="F223" s="1"/>
  <c r="F220"/>
  <c r="F221"/>
  <c r="F218"/>
  <c r="F219"/>
  <c r="F243" s="1"/>
  <c r="F210"/>
  <c r="F209"/>
  <c r="F208"/>
  <c r="F211" s="1"/>
  <c r="E201"/>
  <c r="E192"/>
  <c r="G180"/>
  <c r="A178"/>
  <c r="A179" s="1"/>
  <c r="F170"/>
  <c r="G158"/>
  <c r="G159" s="1"/>
  <c r="G156"/>
  <c r="G157"/>
  <c r="G154"/>
  <c r="G153"/>
  <c r="G151"/>
  <c r="G152"/>
  <c r="G149"/>
  <c r="G150" s="1"/>
  <c r="F141"/>
  <c r="G131"/>
  <c r="G130"/>
  <c r="G129"/>
  <c r="G132" s="1"/>
  <c r="F117"/>
  <c r="F116"/>
  <c r="F115"/>
  <c r="F105"/>
  <c r="F104"/>
  <c r="F103"/>
  <c r="F93"/>
  <c r="F92"/>
  <c r="F91"/>
  <c r="E81"/>
  <c r="E80"/>
  <c r="E79"/>
  <c r="F48"/>
  <c r="F47"/>
  <c r="F46"/>
  <c r="F45"/>
  <c r="F35"/>
  <c r="F34"/>
  <c r="F33"/>
  <c r="F32"/>
  <c r="F220" i="10"/>
  <c r="F221" s="1"/>
  <c r="K134" i="6" s="1"/>
  <c r="F222" i="10"/>
  <c r="F223"/>
  <c r="K137" i="6" s="1"/>
  <c r="F224" i="10"/>
  <c r="F225"/>
  <c r="K140" i="6"/>
  <c r="F226" i="10"/>
  <c r="F227"/>
  <c r="G151"/>
  <c r="K25" i="6"/>
  <c r="K14" s="1"/>
  <c r="F37" i="14"/>
  <c r="F72"/>
  <c r="F92"/>
  <c r="H135"/>
  <c r="H134"/>
  <c r="H133"/>
  <c r="H132"/>
  <c r="H131"/>
  <c r="H130"/>
  <c r="H129"/>
  <c r="G128"/>
  <c r="F128"/>
  <c r="H127"/>
  <c r="H126"/>
  <c r="H125"/>
  <c r="H124"/>
  <c r="H123"/>
  <c r="H122"/>
  <c r="G121"/>
  <c r="F121"/>
  <c r="H120"/>
  <c r="H117"/>
  <c r="H116"/>
  <c r="H115"/>
  <c r="H114"/>
  <c r="H113"/>
  <c r="H112"/>
  <c r="G111"/>
  <c r="H111" s="1"/>
  <c r="F111"/>
  <c r="G110"/>
  <c r="F110"/>
  <c r="F109" s="1"/>
  <c r="F100" s="1"/>
  <c r="H108"/>
  <c r="H107"/>
  <c r="H105"/>
  <c r="H104"/>
  <c r="H103"/>
  <c r="H102"/>
  <c r="H101"/>
  <c r="H98"/>
  <c r="H97"/>
  <c r="H96"/>
  <c r="H95"/>
  <c r="H94"/>
  <c r="H93"/>
  <c r="G92"/>
  <c r="H92" s="1"/>
  <c r="H91"/>
  <c r="H90"/>
  <c r="H89"/>
  <c r="G88"/>
  <c r="H88" s="1"/>
  <c r="H85"/>
  <c r="H84"/>
  <c r="H83"/>
  <c r="H82"/>
  <c r="H81"/>
  <c r="H80"/>
  <c r="H79"/>
  <c r="H78"/>
  <c r="H77"/>
  <c r="H76"/>
  <c r="H75"/>
  <c r="G74"/>
  <c r="G73"/>
  <c r="H71"/>
  <c r="H70"/>
  <c r="H69"/>
  <c r="H68"/>
  <c r="H87"/>
  <c r="H86"/>
  <c r="H67"/>
  <c r="H66"/>
  <c r="H65"/>
  <c r="H63"/>
  <c r="H59"/>
  <c r="H58"/>
  <c r="H57"/>
  <c r="H56"/>
  <c r="H55"/>
  <c r="H54"/>
  <c r="H53"/>
  <c r="G52"/>
  <c r="F52"/>
  <c r="H51"/>
  <c r="H50"/>
  <c r="H49"/>
  <c r="G48"/>
  <c r="F48"/>
  <c r="H47"/>
  <c r="H46"/>
  <c r="H45"/>
  <c r="H44"/>
  <c r="H43"/>
  <c r="H42"/>
  <c r="H41"/>
  <c r="H40"/>
  <c r="H39"/>
  <c r="H38"/>
  <c r="G37"/>
  <c r="F36"/>
  <c r="F35" s="1"/>
  <c r="H34"/>
  <c r="H33"/>
  <c r="H31"/>
  <c r="H30"/>
  <c r="H24"/>
  <c r="H23"/>
  <c r="H22"/>
  <c r="H21"/>
  <c r="H20"/>
  <c r="G19"/>
  <c r="F19"/>
  <c r="H18"/>
  <c r="H17"/>
  <c r="G16"/>
  <c r="F16"/>
  <c r="H15"/>
  <c r="F14"/>
  <c r="G14"/>
  <c r="H12"/>
  <c r="H10"/>
  <c r="H9"/>
  <c r="G8"/>
  <c r="H74"/>
  <c r="H64"/>
  <c r="H32"/>
  <c r="H106"/>
  <c r="H119"/>
  <c r="H27"/>
  <c r="H37"/>
  <c r="G60"/>
  <c r="H99"/>
  <c r="H118"/>
  <c r="H11"/>
  <c r="H28"/>
  <c r="G36"/>
  <c r="G35" s="1"/>
  <c r="L86" i="6"/>
  <c r="M86"/>
  <c r="K86"/>
  <c r="C35" i="8"/>
  <c r="K21" i="6" s="1"/>
  <c r="K70"/>
  <c r="L7"/>
  <c r="L22"/>
  <c r="M22"/>
  <c r="K22"/>
  <c r="L25"/>
  <c r="L24" s="1"/>
  <c r="M25"/>
  <c r="M14" s="1"/>
  <c r="M7"/>
  <c r="L60"/>
  <c r="M60"/>
  <c r="L157"/>
  <c r="M157"/>
  <c r="L156"/>
  <c r="M156"/>
  <c r="L166"/>
  <c r="M166"/>
  <c r="K166"/>
  <c r="L15"/>
  <c r="M15"/>
  <c r="L18"/>
  <c r="M18"/>
  <c r="I18" i="10"/>
  <c r="I19"/>
  <c r="I20"/>
  <c r="I21"/>
  <c r="I25"/>
  <c r="K47" i="6" s="1"/>
  <c r="I17" i="10"/>
  <c r="G160"/>
  <c r="G161"/>
  <c r="K107" i="6" s="1"/>
  <c r="G155" i="10"/>
  <c r="K103" i="6" s="1"/>
  <c r="L73"/>
  <c r="M73"/>
  <c r="L70"/>
  <c r="M70"/>
  <c r="L67"/>
  <c r="M67"/>
  <c r="M151"/>
  <c r="M145"/>
  <c r="L145"/>
  <c r="M141"/>
  <c r="L141"/>
  <c r="M124"/>
  <c r="L124"/>
  <c r="M115"/>
  <c r="L115"/>
  <c r="L111"/>
  <c r="M111"/>
  <c r="F18" i="8"/>
  <c r="G158" i="10"/>
  <c r="G159" s="1"/>
  <c r="K105" i="6" s="1"/>
  <c r="G156" i="10"/>
  <c r="K101" i="6" s="1"/>
  <c r="G153" i="10"/>
  <c r="G154"/>
  <c r="G162" s="1"/>
  <c r="G152"/>
  <c r="K160" i="6"/>
  <c r="E192" i="10"/>
  <c r="K117" i="6"/>
  <c r="G182" i="10"/>
  <c r="K113" i="6"/>
  <c r="G132" i="10"/>
  <c r="G131"/>
  <c r="G134" s="1"/>
  <c r="K94" i="6" s="1"/>
  <c r="K92" s="1"/>
  <c r="F93" i="10"/>
  <c r="E81"/>
  <c r="E84" s="1"/>
  <c r="F48"/>
  <c r="F47"/>
  <c r="E44" i="8"/>
  <c r="D44"/>
  <c r="C44"/>
  <c r="F209" i="10"/>
  <c r="F210"/>
  <c r="F208"/>
  <c r="F211" s="1"/>
  <c r="K126" i="6" s="1"/>
  <c r="K124" s="1"/>
  <c r="E201" i="10"/>
  <c r="K121" i="6"/>
  <c r="F143" i="10"/>
  <c r="F142"/>
  <c r="F144" s="1"/>
  <c r="K98" i="6" s="1"/>
  <c r="K95" s="1"/>
  <c r="F141" i="10"/>
  <c r="G133"/>
  <c r="F105"/>
  <c r="F108"/>
  <c r="F117"/>
  <c r="F94"/>
  <c r="F96" s="1"/>
  <c r="F95"/>
  <c r="G18" i="8"/>
  <c r="E16"/>
  <c r="E18"/>
  <c r="K17" i="6" s="1"/>
  <c r="K15" s="1"/>
  <c r="E17" i="8"/>
  <c r="E15"/>
  <c r="H10"/>
  <c r="G10"/>
  <c r="A180" i="10"/>
  <c r="A181" s="1"/>
  <c r="F34"/>
  <c r="F38" s="1"/>
  <c r="F119"/>
  <c r="F118"/>
  <c r="F120" s="1"/>
  <c r="F107"/>
  <c r="F106"/>
  <c r="E83"/>
  <c r="E82"/>
  <c r="F50"/>
  <c r="F49"/>
  <c r="F51" s="1"/>
  <c r="F37"/>
  <c r="F36"/>
  <c r="F35"/>
  <c r="D35" i="8"/>
  <c r="E35"/>
  <c r="D27"/>
  <c r="E27"/>
  <c r="C27"/>
  <c r="K28" i="6" s="1"/>
  <c r="K24" s="1"/>
  <c r="F10" i="8"/>
  <c r="K20" i="6" s="1"/>
  <c r="F172" i="10"/>
  <c r="K110" i="6"/>
  <c r="F59" i="12"/>
  <c r="F64" s="1"/>
  <c r="G59"/>
  <c r="G58" s="1"/>
  <c r="G155" i="11"/>
  <c r="E82"/>
  <c r="F36"/>
  <c r="F142"/>
  <c r="F118"/>
  <c r="F94"/>
  <c r="F106"/>
  <c r="F49"/>
  <c r="I23"/>
  <c r="F58" s="1"/>
  <c r="K130" i="6"/>
  <c r="H36" i="14"/>
  <c r="G157" i="10"/>
  <c r="G109" i="14"/>
  <c r="I26" i="11"/>
  <c r="K44" i="6" s="1"/>
  <c r="H19" i="14"/>
  <c r="M88" i="6"/>
  <c r="F236" i="10"/>
  <c r="K147" i="6" s="1"/>
  <c r="K143"/>
  <c r="I23" i="10"/>
  <c r="F60" s="1"/>
  <c r="G160" i="11" l="1"/>
  <c r="F63"/>
  <c r="G58"/>
  <c r="G57" s="1"/>
  <c r="K136" i="6"/>
  <c r="K135" s="1"/>
  <c r="F233" i="12"/>
  <c r="K132" i="6"/>
  <c r="F67" i="12"/>
  <c r="G64"/>
  <c r="K159" i="6"/>
  <c r="K156" s="1"/>
  <c r="K155" s="1"/>
  <c r="G60" i="10"/>
  <c r="G59" s="1"/>
  <c r="F65"/>
  <c r="K18" i="6"/>
  <c r="I26" i="10"/>
  <c r="M24" i="6"/>
  <c r="K157"/>
  <c r="F26" i="14"/>
  <c r="G156" i="12"/>
  <c r="G161" s="1"/>
  <c r="H121" i="14"/>
  <c r="K45" i="6"/>
  <c r="K162"/>
  <c r="K141"/>
  <c r="K108"/>
  <c r="G13" i="14"/>
  <c r="H35"/>
  <c r="G26"/>
  <c r="G100"/>
  <c r="H14"/>
  <c r="H48"/>
  <c r="G72"/>
  <c r="H72" s="1"/>
  <c r="H52"/>
  <c r="L88" i="6"/>
  <c r="H128" i="14"/>
  <c r="H61"/>
  <c r="F60"/>
  <c r="H60" s="1"/>
  <c r="K91" i="6"/>
  <c r="DG20" i="5" s="1"/>
  <c r="DG17" s="1"/>
  <c r="M41" i="6"/>
  <c r="DT20" i="5"/>
  <c r="DT17" s="1"/>
  <c r="DT13" s="1"/>
  <c r="DT6" s="1"/>
  <c r="K145" i="6"/>
  <c r="L41"/>
  <c r="H62" i="14"/>
  <c r="K111" i="6"/>
  <c r="K12"/>
  <c r="K11" s="1"/>
  <c r="K10" s="1"/>
  <c r="K99"/>
  <c r="EG13" i="5"/>
  <c r="EG6" s="1"/>
  <c r="H16" i="14"/>
  <c r="F13"/>
  <c r="H13" s="1"/>
  <c r="H109"/>
  <c r="H73"/>
  <c r="H8"/>
  <c r="H110"/>
  <c r="K90" i="6"/>
  <c r="L40"/>
  <c r="L155"/>
  <c r="K43"/>
  <c r="L39"/>
  <c r="L14"/>
  <c r="L11" s="1"/>
  <c r="L10" s="1"/>
  <c r="M39"/>
  <c r="M40"/>
  <c r="L128"/>
  <c r="M11"/>
  <c r="M10" s="1"/>
  <c r="L66"/>
  <c r="M128"/>
  <c r="K66"/>
  <c r="M66"/>
  <c r="M155"/>
  <c r="M84" s="1"/>
  <c r="K131"/>
  <c r="F241" i="10"/>
  <c r="K89" i="6"/>
  <c r="K151"/>
  <c r="G63" i="11" l="1"/>
  <c r="F66"/>
  <c r="G65" i="10"/>
  <c r="F68"/>
  <c r="G63" i="12"/>
  <c r="G67"/>
  <c r="F70"/>
  <c r="G70" s="1"/>
  <c r="G71" s="1"/>
  <c r="I239" s="1"/>
  <c r="L84" i="6"/>
  <c r="M38"/>
  <c r="M37" s="1"/>
  <c r="M36" s="1"/>
  <c r="F25" i="14"/>
  <c r="H26"/>
  <c r="G25"/>
  <c r="DG16" i="5"/>
  <c r="DG14" s="1"/>
  <c r="K39" i="6"/>
  <c r="DG29" i="5"/>
  <c r="DG26" s="1"/>
  <c r="H100" i="14"/>
  <c r="L38" i="6"/>
  <c r="L37" s="1"/>
  <c r="L36" s="1"/>
  <c r="K129"/>
  <c r="K128" s="1"/>
  <c r="G64" i="10" l="1"/>
  <c r="G66" i="11"/>
  <c r="G62" s="1"/>
  <c r="F69"/>
  <c r="G69" s="1"/>
  <c r="F71" i="10"/>
  <c r="G71" s="1"/>
  <c r="G68"/>
  <c r="H25" i="14"/>
  <c r="DG13" i="5"/>
  <c r="DG6" s="1"/>
  <c r="K88" i="6"/>
  <c r="K84" s="1"/>
  <c r="G72" i="10" l="1"/>
  <c r="G70" i="11"/>
  <c r="K55" i="6" l="1"/>
  <c r="I247" i="10"/>
  <c r="K56" i="6"/>
  <c r="K41" s="1"/>
  <c r="I249" i="11"/>
  <c r="K54" i="6" l="1"/>
  <c r="K42" s="1"/>
  <c r="K40"/>
  <c r="K38" s="1"/>
  <c r="K37" s="1"/>
  <c r="K36" s="1"/>
</calcChain>
</file>

<file path=xl/sharedStrings.xml><?xml version="1.0" encoding="utf-8"?>
<sst xmlns="http://schemas.openxmlformats.org/spreadsheetml/2006/main" count="2916" uniqueCount="802">
  <si>
    <t>Наименование показателя</t>
  </si>
  <si>
    <t>Код строки</t>
  </si>
  <si>
    <t xml:space="preserve"> г.</t>
  </si>
  <si>
    <t>за пределами планового периода</t>
  </si>
  <si>
    <t>Сумма</t>
  </si>
  <si>
    <t>1</t>
  </si>
  <si>
    <t>2</t>
  </si>
  <si>
    <t>3</t>
  </si>
  <si>
    <t>4</t>
  </si>
  <si>
    <t>5</t>
  </si>
  <si>
    <t>6</t>
  </si>
  <si>
    <t>7</t>
  </si>
  <si>
    <t>8</t>
  </si>
  <si>
    <t>(наименование должности уполномоченного лица)</t>
  </si>
  <si>
    <t>(подпись)</t>
  </si>
  <si>
    <t>(расшифровка подписи)</t>
  </si>
  <si>
    <t>Коды</t>
  </si>
  <si>
    <t>Дата</t>
  </si>
  <si>
    <t>ИНН</t>
  </si>
  <si>
    <t>КПП</t>
  </si>
  <si>
    <t>по ОКЕИ</t>
  </si>
  <si>
    <t>383</t>
  </si>
  <si>
    <t>0001</t>
  </si>
  <si>
    <t>х</t>
  </si>
  <si>
    <t>0002</t>
  </si>
  <si>
    <t>Доходы, всего:</t>
  </si>
  <si>
    <t>1000</t>
  </si>
  <si>
    <t>в том числе:
доходы от собственности, всего</t>
  </si>
  <si>
    <t>1100</t>
  </si>
  <si>
    <t>120</t>
  </si>
  <si>
    <t>в том числе:</t>
  </si>
  <si>
    <t>1200</t>
  </si>
  <si>
    <t>130</t>
  </si>
  <si>
    <t>доходы от штрафов, пеней, иных сумм принудительного изъятия, всего</t>
  </si>
  <si>
    <t>1300</t>
  </si>
  <si>
    <t>140</t>
  </si>
  <si>
    <t>безвозмездные денежные поступления, всего</t>
  </si>
  <si>
    <t>1400</t>
  </si>
  <si>
    <t>150</t>
  </si>
  <si>
    <t>1980</t>
  </si>
  <si>
    <t>1981</t>
  </si>
  <si>
    <t>510</t>
  </si>
  <si>
    <t>Расходы, всего</t>
  </si>
  <si>
    <t>2000</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</si>
  <si>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</si>
  <si>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</si>
  <si>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</si>
  <si>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</si>
  <si>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</si>
  <si>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</si>
  <si>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</si>
  <si>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</si>
  <si>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</si>
  <si>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</si>
  <si>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</si>
  <si>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</si>
  <si>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</si>
  <si>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</si>
  <si>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</si>
  <si>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2142</t>
  </si>
  <si>
    <t>страховые взносы на обязательное социальное страхование в части выплат персоналу, подлежащих обложению страховыми взносами</t>
  </si>
  <si>
    <t>139</t>
  </si>
  <si>
    <t>в том числе:
на оплату труда стажеров</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</si>
  <si>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</si>
  <si>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</si>
  <si>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</si>
  <si>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</si>
  <si>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</si>
  <si>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</si>
  <si>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</si>
  <si>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</si>
  <si>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</si>
  <si>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</si>
  <si>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</si>
  <si>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</si>
  <si>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</si>
  <si>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</si>
  <si>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</si>
  <si>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</si>
  <si>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</si>
  <si>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</si>
  <si>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</si>
  <si>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</si>
  <si>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</si>
  <si>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</si>
  <si>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</si>
  <si>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</si>
  <si>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</si>
  <si>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</si>
  <si>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</si>
  <si>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</si>
  <si>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</si>
  <si>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</si>
  <si>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</si>
  <si>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2420</t>
  </si>
  <si>
    <t>2430</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</si>
  <si>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</si>
  <si>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</si>
  <si>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</si>
  <si>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</si>
  <si>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</si>
  <si>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t>2600</t>
  </si>
  <si>
    <t>2610</t>
  </si>
  <si>
    <t>241</t>
  </si>
  <si>
    <t>2630</t>
  </si>
  <si>
    <t>243</t>
  </si>
  <si>
    <t>2640</t>
  </si>
  <si>
    <t>244</t>
  </si>
  <si>
    <t>400</t>
  </si>
  <si>
    <t>406</t>
  </si>
  <si>
    <t>407</t>
  </si>
  <si>
    <t>3000</t>
  </si>
  <si>
    <t>100</t>
  </si>
  <si>
    <t>3010</t>
  </si>
  <si>
    <t>3020</t>
  </si>
  <si>
    <t>3030</t>
  </si>
  <si>
    <t>4000</t>
  </si>
  <si>
    <t>4010</t>
  </si>
  <si>
    <t>610</t>
  </si>
  <si>
    <t>Коды
строк</t>
  </si>
  <si>
    <t>Год
начала закупки</t>
  </si>
  <si>
    <t>26000</t>
  </si>
  <si>
    <t>1.1</t>
  </si>
  <si>
    <t>26100</t>
  </si>
  <si>
    <t>1.2</t>
  </si>
  <si>
    <t>26200</t>
  </si>
  <si>
    <t>1.3</t>
  </si>
  <si>
    <t>1.4</t>
  </si>
  <si>
    <t>26300</t>
  </si>
  <si>
    <t>26400</t>
  </si>
  <si>
    <t>1.4.1</t>
  </si>
  <si>
    <t>26410</t>
  </si>
  <si>
    <t>1.4.1.1</t>
  </si>
  <si>
    <t>в том числе:
в соответствии с Федеральным законом № 44-ФЗ</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</si>
  <si>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</si>
  <si>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</si>
  <si>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</si>
  <si>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</si>
  <si>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</si>
  <si>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</si>
  <si>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</si>
  <si>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</si>
  <si>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</si>
  <si>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</si>
  <si>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</si>
  <si>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</si>
  <si>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</si>
  <si>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</si>
  <si>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</si>
  <si>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</si>
  <si>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</si>
  <si>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</si>
  <si>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</si>
  <si>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</si>
  <si>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</si>
  <si>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</si>
  <si>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</si>
  <si>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</si>
  <si>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</si>
  <si>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</si>
  <si>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</si>
  <si>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</si>
  <si>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</si>
  <si>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</si>
  <si>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</si>
  <si>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</si>
  <si>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</si>
  <si>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</si>
  <si>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</si>
  <si>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</si>
  <si>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</si>
  <si>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(фамилия, инициалы)</t>
  </si>
  <si>
    <t>(телефон)</t>
  </si>
  <si>
    <t>Код субсидии</t>
  </si>
  <si>
    <t>КФСР</t>
  </si>
  <si>
    <t>Транспортные услуги</t>
  </si>
  <si>
    <t>Тепловая энергия</t>
  </si>
  <si>
    <t>Электроэнергия</t>
  </si>
  <si>
    <t>оплата бытовых отходов</t>
  </si>
  <si>
    <t>Арендная плата за пользованием имуществом</t>
  </si>
  <si>
    <t>Работы, услуги по содержанию имуществом</t>
  </si>
  <si>
    <t>Прочие работы, услуги</t>
  </si>
  <si>
    <t>Страхование</t>
  </si>
  <si>
    <t>Услуги, работы для целей капитальных вложений</t>
  </si>
  <si>
    <t>Увеличение стоимости основных средств</t>
  </si>
  <si>
    <t>Увеличение стоимости лекарственных препаратов и материалов, применяемых в медецинских целях</t>
  </si>
  <si>
    <t>Увеличение стоимости продуктов питания</t>
  </si>
  <si>
    <t>Увеличение стоимости горюче-смазочных материалов</t>
  </si>
  <si>
    <t>Увеличение стоимости строительных материалов</t>
  </si>
  <si>
    <t>Увеличение стоимости мягкого инвентаря</t>
  </si>
  <si>
    <t>Увеличение стоимости прочих материалов</t>
  </si>
  <si>
    <t>Увеличение стоимости прочих материальных запасов однократного применения</t>
  </si>
  <si>
    <t>КВФО</t>
  </si>
  <si>
    <t>9</t>
  </si>
  <si>
    <t>10</t>
  </si>
  <si>
    <t>11</t>
  </si>
  <si>
    <t>12</t>
  </si>
  <si>
    <t>Отраслевой код</t>
  </si>
  <si>
    <t>План</t>
  </si>
  <si>
    <t>от</t>
  </si>
  <si>
    <t>Еденица измерения: руб.</t>
  </si>
  <si>
    <t>Директор</t>
  </si>
  <si>
    <t>2. Обоснование доходов</t>
  </si>
  <si>
    <t>N</t>
  </si>
  <si>
    <t>Вид спорта</t>
  </si>
  <si>
    <t>Количество месяцев</t>
  </si>
  <si>
    <t>Стоимость услуг</t>
  </si>
  <si>
    <t>Сумма на 2022 год, руб.</t>
  </si>
  <si>
    <t>Арендатор</t>
  </si>
  <si>
    <t xml:space="preserve">Стоимость, мес </t>
  </si>
  <si>
    <t xml:space="preserve">2.3. Обоснования (расчеты) доходов от поступлений текущего характера от иных резидентов </t>
  </si>
  <si>
    <t>Спонсор</t>
  </si>
  <si>
    <t xml:space="preserve">Арендодатель </t>
  </si>
  <si>
    <t xml:space="preserve">Всего </t>
  </si>
  <si>
    <t>Всего</t>
  </si>
  <si>
    <t xml:space="preserve"> 2.5 Выплаты, уменьшающие доход, всего КОСГУ 189</t>
  </si>
  <si>
    <t>Сумма на 2023 год, руб.</t>
  </si>
  <si>
    <t>ПРИЛОЖЕНИЕ 2</t>
  </si>
  <si>
    <t>ОБОСНОВАНИЯ (РАСЧЁТЫ)</t>
  </si>
  <si>
    <t>(наименование муниципального учреждения)</t>
  </si>
  <si>
    <t>1. Обоснования (расчёты) выплат персоналу (строка 2100)</t>
  </si>
  <si>
    <t>№</t>
  </si>
  <si>
    <t>Должность, группа должностей</t>
  </si>
  <si>
    <t>ИТОГО:</t>
  </si>
  <si>
    <t>Х</t>
  </si>
  <si>
    <t>Наименование расходов</t>
  </si>
  <si>
    <t>Средний размер выплат на одного работника</t>
  </si>
  <si>
    <t>Кол-во работников, чел.</t>
  </si>
  <si>
    <t>Кол-во дней</t>
  </si>
  <si>
    <t>Сумма руб. (гр.3*гр.4*гр.5)</t>
  </si>
  <si>
    <t>расходы на выплату суточных</t>
  </si>
  <si>
    <t>Численность работников, получающих пособие</t>
  </si>
  <si>
    <t>Кол-во выплат в год на одного работника</t>
  </si>
  <si>
    <t>Размер выплат (пособия) в месяц, руб.</t>
  </si>
  <si>
    <t>Сумма, руб. (гр.3*гр.4*гр.5)</t>
  </si>
  <si>
    <t>выплтаты  по уходу за ребенком</t>
  </si>
  <si>
    <t>Наименование государственного внебюджетного фонда</t>
  </si>
  <si>
    <t>Размер базы для начисления страховых взносов, руб.</t>
  </si>
  <si>
    <t>Сумма взносов, руб.</t>
  </si>
  <si>
    <t>Страховые взносы в Пенсионный фонд Российской Федерации, всего:</t>
  </si>
  <si>
    <t>1.1.</t>
  </si>
  <si>
    <t xml:space="preserve">в том числе: </t>
  </si>
  <si>
    <t>по ставке 22,0 %</t>
  </si>
  <si>
    <t>1.2.</t>
  </si>
  <si>
    <t>по ставке 10,0%</t>
  </si>
  <si>
    <t>1.3.</t>
  </si>
  <si>
    <t>с применением пониженных тарифов взносов в Пенсионный фонд Российской Федерации для отдельных категорий плательщиков</t>
  </si>
  <si>
    <t>Страховые взносы в Фонд социального страхования Российской Федерации, всего:</t>
  </si>
  <si>
    <t>2.1.</t>
  </si>
  <si>
    <t>обязательное социальное страхование на случай временной нетрудоспособности и в связи с материнством по ставке 2,9%</t>
  </si>
  <si>
    <t>2.2.</t>
  </si>
  <si>
    <t>с применением ставки взносов в Фонд социального страхования Российской Федерации по ставке 0,0%</t>
  </si>
  <si>
    <t>2.3.</t>
  </si>
  <si>
    <t xml:space="preserve">обязательное социальное страхование от несчастных случаев на производстве и профессиональных заболеваний по ставке 0,2% </t>
  </si>
  <si>
    <t>2.4.</t>
  </si>
  <si>
    <t>обязательное социальное страхование от несчастных случаев на производстве и профессиональных заболеваний по ставке 0,__% &lt;2&gt;</t>
  </si>
  <si>
    <t>2.5.</t>
  </si>
  <si>
    <t>3.</t>
  </si>
  <si>
    <t>Страховые взносы в Федеральный фонд обязательного медицинского страхования, всего (по ставке 5,1%)</t>
  </si>
  <si>
    <t>2. Обоснование (расчёт) расходов на социальные и иные выплаты населению (строка 2200)</t>
  </si>
  <si>
    <t>Код вида расходов</t>
  </si>
  <si>
    <t>Размер одной выплаты, руб.</t>
  </si>
  <si>
    <t>Количестко выплат в год</t>
  </si>
  <si>
    <t>Общая сумма выплат, руб (гр.3*гр.4)</t>
  </si>
  <si>
    <t>3. Обоснование ( расчёт) расходов на уплату налогов, сборов и иных платежей (строка 2300)</t>
  </si>
  <si>
    <t>Налоговая база, руб.</t>
  </si>
  <si>
    <t>Ставка налога, %</t>
  </si>
  <si>
    <t>Сумма исчисленного налога, подлежащего к уплате, руб. (гр.3*гр.4/100)</t>
  </si>
  <si>
    <t>земельный налог</t>
  </si>
  <si>
    <t>транспортный налог</t>
  </si>
  <si>
    <t>госпошлина</t>
  </si>
  <si>
    <t>4. Обоснование (расчёт) расходов на безвозмездное перечисление организациям и физическим лицам (строка 2400)</t>
  </si>
  <si>
    <t>Количество выплат в год</t>
  </si>
  <si>
    <t>Общая сумма выплат, руб. (гр.3*гр.4)</t>
  </si>
  <si>
    <t>5. Обоснование (расчёт) прочих выплат (кроме выплат на закупку товаров, работ, услуг) (строка 2500)</t>
  </si>
  <si>
    <t>6. Обоснование (расчёт) расходов на закупку товаров, работ,услуг (строка 2600)</t>
  </si>
  <si>
    <t>Количество номеров</t>
  </si>
  <si>
    <t>Количество платежей в год</t>
  </si>
  <si>
    <t>Стоимость за единицу, руб.</t>
  </si>
  <si>
    <t>Количество услуг перевозок</t>
  </si>
  <si>
    <t>Цена услуги перевозки, руб.</t>
  </si>
  <si>
    <t>Сумма, руб. (гр.3*гр.4)</t>
  </si>
  <si>
    <t>Размер потребления ресурсов</t>
  </si>
  <si>
    <t>Тариф ( с учётом НДС), руб.</t>
  </si>
  <si>
    <t>Индексация, %</t>
  </si>
  <si>
    <t>Количество</t>
  </si>
  <si>
    <t>Ставка арендной платы</t>
  </si>
  <si>
    <t>Стоимость с учётом НДС, руб</t>
  </si>
  <si>
    <t>Объект</t>
  </si>
  <si>
    <t>Количество работ (услуг)</t>
  </si>
  <si>
    <t>Стоимость работ (услуг), руб.</t>
  </si>
  <si>
    <t>Количество договоров</t>
  </si>
  <si>
    <t>Стоимость услуги, руб.</t>
  </si>
  <si>
    <t>Средняя стоимость, руб.</t>
  </si>
  <si>
    <t>Стоимость работ (услуг), руб. (гр.3*гр.4)</t>
  </si>
  <si>
    <t>&lt;2&gt; Указываются страховые тарифы, дифференцированные по классам профессионального риска, установленные Федеральным законом от 22 декабря 2005 г. № 179 ФЗ "О страховых тарифах на обязательное социальное страхование от несчастных случаев на производстве и профессиональных заболеваний на 2006 год".</t>
  </si>
  <si>
    <t xml:space="preserve">Услуги связи </t>
  </si>
  <si>
    <t>Источник финансового обеспечения : Муниципальное задание</t>
  </si>
  <si>
    <t>Источник финансового обеспечения: Муниципальное задание</t>
  </si>
  <si>
    <t xml:space="preserve">ИТОГО МЗ: </t>
  </si>
  <si>
    <t>Источник финансового обеспечения: Иная цель</t>
  </si>
  <si>
    <t xml:space="preserve">ИТОГО ИЦ: </t>
  </si>
  <si>
    <t>Источник финансового обеспечения : Предпринимательская деятельность</t>
  </si>
  <si>
    <t>Источник финансового обеспечения : Иная цель</t>
  </si>
  <si>
    <t xml:space="preserve">ИТОГО ПД: </t>
  </si>
  <si>
    <t>13</t>
  </si>
  <si>
    <t>14</t>
  </si>
  <si>
    <t>тепловая энергия</t>
  </si>
  <si>
    <t>водоснабжение</t>
  </si>
  <si>
    <t>тепловая энергия всего:</t>
  </si>
  <si>
    <t>электроэнергия</t>
  </si>
  <si>
    <t>электроэнергия всего:</t>
  </si>
  <si>
    <t>оплата бытовых отходов всего:</t>
  </si>
  <si>
    <t>Увеличение стоимости лекарственных препаратов и материалов, применяемых в медецинских целях всего:</t>
  </si>
  <si>
    <t>Увеличение стоимости продуктов питания всего:</t>
  </si>
  <si>
    <t>Увеличение стоимости горюче-смазочных материалов всего:</t>
  </si>
  <si>
    <t>Увеличение стоимости строительных материалов всего:</t>
  </si>
  <si>
    <t>Увеличение стоимости мягкого инвентаря всего:</t>
  </si>
  <si>
    <t>Увеличение стоимости прочих материалов всего:</t>
  </si>
  <si>
    <t>Увеличение стоимости прочих материальных запасов однократного применения всего:</t>
  </si>
  <si>
    <t>Транспортные услуги, всего:</t>
  </si>
  <si>
    <t>Коммунальные услуги, всего:</t>
  </si>
  <si>
    <t>Услуги связи , всего:</t>
  </si>
  <si>
    <t>Арендная плата за пользованием имуществом, всего:</t>
  </si>
  <si>
    <t>Работы, услуги по содержанию имуществом, всего:</t>
  </si>
  <si>
    <t>Прочие работы, услуги, всего:</t>
  </si>
  <si>
    <t>Страхование, всего:</t>
  </si>
  <si>
    <t xml:space="preserve">Услуги, работы для целей капитальных вложений, всего: </t>
  </si>
  <si>
    <t>Увеличение стоимости основных средств, всего:</t>
  </si>
  <si>
    <t>Увеличение стоимости продуктов питания, всего:</t>
  </si>
  <si>
    <t>Увеличение стоимости горюче-смазочных материалов, всего:</t>
  </si>
  <si>
    <t>Увеличение стоимости строительных материалов, всего:</t>
  </si>
  <si>
    <t>Увеличение стоимости мягкого инвентаря, всего:</t>
  </si>
  <si>
    <t>Увеличение стоимости прочих материалов, всего:</t>
  </si>
  <si>
    <t>Увеличение стоимостиматериальных запасов для целей капитальных вложений, всего:</t>
  </si>
  <si>
    <t>Увеличение стоимости прочих материальных запасов однократного применения, всего:</t>
  </si>
  <si>
    <t xml:space="preserve">6.9. Обоснование (расчёт) расходов на приобретение  материальных запасов </t>
  </si>
  <si>
    <t xml:space="preserve">6.7. Обоснование (расчёт) расходов на страхование </t>
  </si>
  <si>
    <t>6.5. Обоснование (расчёт) расходов на оплату работ, услуг по содержанию имущества</t>
  </si>
  <si>
    <t xml:space="preserve">6.4. Обоснование (расчёт) расходов на оплату аренды имущества </t>
  </si>
  <si>
    <t>Код вида расходов: 851, 852, 853</t>
  </si>
  <si>
    <t>Код видов расходов: 810</t>
  </si>
  <si>
    <t>6.1. Обоснование (расчёт) расходы на оплату услуг связи</t>
  </si>
  <si>
    <t>6.2. Обоснование (расчёт) расходов на оплату транспортных услуг</t>
  </si>
  <si>
    <t>6.3. Обоснование (расчёт) расходов на оплату коммунальных услуг</t>
  </si>
  <si>
    <t xml:space="preserve">6.6. Обоснование (расчёт) расходов на оплату прочих работ, услуг </t>
  </si>
  <si>
    <t xml:space="preserve">6.8. Обоснование (расчёт) расходов на приобретение основных средств </t>
  </si>
  <si>
    <t>1.1. Обоснования (расчёты) расходов на оплату труда</t>
  </si>
  <si>
    <t>613</t>
  </si>
  <si>
    <t>623</t>
  </si>
  <si>
    <t>634</t>
  </si>
  <si>
    <t>Увеличение стоимости материальных запасов для целей капитальных вложений</t>
  </si>
  <si>
    <t>1210</t>
  </si>
  <si>
    <t>1310</t>
  </si>
  <si>
    <t>1410</t>
  </si>
  <si>
    <t>1230</t>
  </si>
  <si>
    <t>Код вида расходова: 831</t>
  </si>
  <si>
    <t>26310</t>
  </si>
  <si>
    <t>26320</t>
  </si>
  <si>
    <t>1.3.1</t>
  </si>
  <si>
    <t xml:space="preserve">в том числе: в соответствии с Федеральным законом № 44-ФЗ </t>
  </si>
  <si>
    <t>1.3.2</t>
  </si>
  <si>
    <t xml:space="preserve">2.1. Обоснования (расчеты) доходов от платной и иной приносящей доход деятельности КОСГУ 131 </t>
  </si>
  <si>
    <t xml:space="preserve"> (за исключением сектора государственного управления и организаций государственного сектора) КОСГУ 155 </t>
  </si>
  <si>
    <t xml:space="preserve">2.4. Обоснования (расчеты) доходов по возмещению затрат по содержанию имущества КОСГУ 135 </t>
  </si>
  <si>
    <t xml:space="preserve">2.2. Обоснования (расчеты) доходов от операционной аренды КОСГУ 121 </t>
  </si>
  <si>
    <t xml:space="preserve">Наименование </t>
  </si>
  <si>
    <t>247</t>
  </si>
  <si>
    <t>водоотведение</t>
  </si>
  <si>
    <t>по Сводному реестру</t>
  </si>
  <si>
    <t>глава по БК</t>
  </si>
  <si>
    <t>Орган, осуществляющий функции и полномочия учредителя:</t>
  </si>
  <si>
    <t>Учреждение:</t>
  </si>
  <si>
    <t>1420</t>
  </si>
  <si>
    <t>1500</t>
  </si>
  <si>
    <t>180</t>
  </si>
  <si>
    <t>2180</t>
  </si>
  <si>
    <t>2181</t>
  </si>
  <si>
    <t>иные выплаты населению</t>
  </si>
  <si>
    <t>2440</t>
  </si>
  <si>
    <t>810</t>
  </si>
  <si>
    <t>гранты, предоставляемые автономным учреждениям</t>
  </si>
  <si>
    <t>горанты,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</si>
  <si>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</si>
  <si>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Водоотведение</t>
  </si>
  <si>
    <t>из них &lt;9&gt;:</t>
  </si>
  <si>
    <t>26310.1</t>
  </si>
  <si>
    <t>26421.1</t>
  </si>
  <si>
    <r>
      <t xml:space="preserve">в соответствии с Федеральным законом № 223-ФЗ </t>
    </r>
    <r>
      <rPr>
        <sz val="7"/>
        <rFont val="Times New Roman"/>
        <family val="1"/>
        <charset val="204"/>
      </rPr>
      <t>&lt;13&gt;</t>
    </r>
  </si>
  <si>
    <t>26430.1</t>
  </si>
  <si>
    <t>в соответствии с Федеральным законом № 223-ФЗ &lt;13&gt;</t>
  </si>
  <si>
    <t>26451.1</t>
  </si>
  <si>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</si>
  <si>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</si>
  <si>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</si>
  <si>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t>&lt;2&gt; В графе 8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N 209н, и (или) коды иных аналитических показателей.</t>
  </si>
  <si>
    <t>&lt;3&gt;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</si>
  <si>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&lt;4&gt;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t>
  </si>
  <si>
    <t>&lt;5&gt;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</si>
  <si>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&lt;6&gt; Показатель отражается со знаком "минус".</t>
  </si>
  <si>
    <t>&lt;7&gt;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очередного финансового года, предоставления займов (микрозаймов), размещения автономными учреждениями денежных средств на банковских депозитах.</t>
  </si>
  <si>
    <t>&lt;8&gt;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</si>
  <si>
    <t>&lt;11&gt; Указывается сумма договоров (контрактов)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</si>
  <si>
    <t>&lt;12&gt; Указывается сумма закупок товаров, работ, услуг, осуществляемых в соответствии с Федеральным законом N 44-ФЗ и Федеральным законом N 223-ФЗ.</t>
  </si>
  <si>
    <t>&lt;13&gt; Муниципальным бюджетным учреждением показатель не формируется.</t>
  </si>
  <si>
    <t>&lt;14&gt; Указывается сумма закупок товаров, работ, услуг, осуществляемых в соответствии с Федеральным законом N 44-ФЗ.</t>
  </si>
  <si>
    <t xml:space="preserve">&lt;15&gt; Плановые показатели выплат на закупку товаров, работ, услуг по строке 26500 муниципального бюджетного учреждения должны быть не менее суммы показателей строк 26410, 26420, 26430, 26440 по соответствующей графе, муниципального автономного учреждения - не менее показателя строки 26430 по соответствующей графе.
</t>
  </si>
  <si>
    <t xml:space="preserve">Итого ПД </t>
  </si>
  <si>
    <t>возмещение коммунальных услуг</t>
  </si>
  <si>
    <t>возмещение коммунальных услуг всего:</t>
  </si>
  <si>
    <t>Возмещение коммунальных услуг</t>
  </si>
  <si>
    <t>Поступление материальных запасов, всего:</t>
  </si>
  <si>
    <t>(наименование органа - учредителя)</t>
  </si>
  <si>
    <r>
      <t>20</t>
    </r>
    <r>
      <rPr>
        <u/>
        <sz val="10"/>
        <rFont val="Times New Roman"/>
        <family val="1"/>
        <charset val="204"/>
      </rPr>
      <t>21</t>
    </r>
    <r>
      <rPr>
        <sz val="10"/>
        <rFont val="Times New Roman"/>
        <family val="1"/>
        <charset val="204"/>
      </rPr>
      <t xml:space="preserve"> г.</t>
    </r>
  </si>
  <si>
    <t>"        "</t>
  </si>
  <si>
    <t>УТВЕРЖДАЮ</t>
  </si>
  <si>
    <t>"         "</t>
  </si>
  <si>
    <t>(подпись)                         (расшифровка подписи)</t>
  </si>
  <si>
    <t>Раздел I. Поступления и выплаты</t>
  </si>
  <si>
    <t>КЦСР</t>
  </si>
  <si>
    <t xml:space="preserve">Аналитическая группа </t>
  </si>
  <si>
    <t>в том числе:
субсидии на финансовое обеспечение выполнения муниципального задания за счет средств бюджета города Перми</t>
  </si>
  <si>
    <t>от приносящей доход деятельности</t>
  </si>
  <si>
    <t>в том числе:
целевые субсидии</t>
  </si>
  <si>
    <t>субсидии на осуществление капитальных вложений</t>
  </si>
  <si>
    <t>прочие доходы, всего</t>
  </si>
  <si>
    <t>доходы от операций с активами, всего</t>
  </si>
  <si>
    <t>1900</t>
  </si>
  <si>
    <t>из них:
увеличение остатков денежных средств за счет возврата дебиторской задолженности прошлых лет</t>
  </si>
  <si>
    <t>(наименование учреждения)</t>
  </si>
  <si>
    <t>в том числе:
на выплату персоналу, всего</t>
  </si>
  <si>
    <t>иные выплаты работникам</t>
  </si>
  <si>
    <t>из них:
налог на имущество организаций и земельный налог</t>
  </si>
  <si>
    <t>из них:
гранты, предоставляемые бюджетным учреждениям</t>
  </si>
  <si>
    <t>в том числе:
закупку научно-исследовательских и опытно-конструкторских и технологических работ</t>
  </si>
  <si>
    <t>закупку товаров, работ, услуг в целях капитального ремонта государственного муниципального имущества</t>
  </si>
  <si>
    <t>прочую закупку товаров, работ и услуг</t>
  </si>
  <si>
    <t>закупка энергетических ресурсов</t>
  </si>
  <si>
    <t>2660</t>
  </si>
  <si>
    <t>2700</t>
  </si>
  <si>
    <t>капитальные вложения в объекты муниципальной собственности, всего</t>
  </si>
  <si>
    <t>в том числе:
приобретение объектов недвижимого имущества муниципальными учреждениями</t>
  </si>
  <si>
    <t>2710</t>
  </si>
  <si>
    <t>строительство (реконструкция) объектов недвижимого имущества муниципальными учреждениями</t>
  </si>
  <si>
    <t>2720</t>
  </si>
  <si>
    <t>из них:
возврат в бюджет средств субсидии</t>
  </si>
  <si>
    <r>
      <t>"</t>
    </r>
    <r>
      <rPr>
        <u/>
        <sz val="8"/>
        <color indexed="8"/>
        <rFont val="Times New Roman"/>
        <family val="1"/>
        <charset val="204"/>
      </rPr>
      <t xml:space="preserve">        "</t>
    </r>
  </si>
  <si>
    <t>Код видов расходов: 111,112,113,119</t>
  </si>
  <si>
    <t>Водоснабжение</t>
  </si>
  <si>
    <t>Увеличение стоимости лекарственных препаратов и материалов, применяемых в медецинских целях, всего:</t>
  </si>
  <si>
    <t>оплата труда</t>
  </si>
  <si>
    <t>211</t>
  </si>
  <si>
    <t>226</t>
  </si>
  <si>
    <t>на выплаты по оплате труда</t>
  </si>
  <si>
    <t>213</t>
  </si>
  <si>
    <t>266</t>
  </si>
  <si>
    <t>социальные пособия и компенсации персоналу в денежной форме</t>
  </si>
  <si>
    <t>налог на имущество организаций и земельный налог</t>
  </si>
  <si>
    <t>291</t>
  </si>
  <si>
    <t>Другие экономические санкции</t>
  </si>
  <si>
    <t>292</t>
  </si>
  <si>
    <t>295</t>
  </si>
  <si>
    <t>в том числе:
за счет субсидий, предоставляемых на финансовое обеспечение выполнения муниципального задания</t>
  </si>
  <si>
    <t>Код по бюджетной классификации Российской Федерации  &lt;1&gt;</t>
  </si>
  <si>
    <t>КОСГУ &lt;2&gt;</t>
  </si>
  <si>
    <t>Остаток средств на начало очередного финансового года &lt;3&gt;</t>
  </si>
  <si>
    <t>Остаток средств на конец очередного финансового года &lt;3&gt;</t>
  </si>
  <si>
    <t>1110</t>
  </si>
  <si>
    <t>доходы от оказания услуг, работ, компенсации затрат учреждений, всего</t>
  </si>
  <si>
    <t>прочие поступления, всего &lt;4&gt;</t>
  </si>
  <si>
    <t>расходы на закупку товаров, работ, услуг, всего &lt;5&gt;</t>
  </si>
  <si>
    <t>Выплаты, уменьшающие доход, всего &lt;6&gt;</t>
  </si>
  <si>
    <t>в том числе:
налог на прибыль &lt;6&gt;</t>
  </si>
  <si>
    <t>налог на добавленную стоимость &lt;6&gt;</t>
  </si>
  <si>
    <t>прочие налоги, уменьшающие налог &lt;6&gt;</t>
  </si>
  <si>
    <t>Прочие выплаты, всего &lt;7&gt;</t>
  </si>
  <si>
    <t>II. Сведения по выплатам на закупки товаров, работ, услуг &lt;8&gt;</t>
  </si>
  <si>
    <t>Код по бюджетной классификации Российской Федерации &lt;9&gt;</t>
  </si>
  <si>
    <t>Выплаты на закупку товаров, работ, услуг, всего &lt;10&gt;</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</si>
  <si>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&lt;11&gt;</t>
  </si>
  <si>
    <t>по контрактам (договорам), заключенным до начала текущего финансового года с учетом требований Федерального закона № 44-ФЗ и Федерального закона № 223-ФЗ &lt;12&gt;</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</si>
  <si>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&lt;12&gt;</t>
  </si>
  <si>
    <t>за счет субсидий, предоставляемых на осуществление капитальных вложений &lt;14&gt;</t>
  </si>
  <si>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&lt;15&gt;</t>
  </si>
  <si>
    <t>&lt;1&gt; В графе 3 отражаются:</t>
  </si>
  <si>
    <t>по строкам 2000-2720 -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</si>
  <si>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t>
  </si>
  <si>
    <t>&lt;10&gt;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очередного финансового года (строка 26300) и планируемым к заключению в соответствующем финансовом году (строка 26400).</t>
  </si>
  <si>
    <t>Код вида расходов: 243, 244,247</t>
  </si>
  <si>
    <t>водоснабжение и водоотведение всего:</t>
  </si>
  <si>
    <t>объект- указываем адрес объекта</t>
  </si>
  <si>
    <t>Установленная численность, ед.</t>
  </si>
  <si>
    <t>Должностной оклад, руб.</t>
  </si>
  <si>
    <t>Ежемесячные выплаты компенсационного характера, руб.</t>
  </si>
  <si>
    <t>Ежемесячные выплаты стимулирующего характера, руб.</t>
  </si>
  <si>
    <t>Ежемесячные надбавки к окладу, руб.</t>
  </si>
  <si>
    <t>Фонд оплаты труда, руб.</t>
  </si>
  <si>
    <t>9= гр.3 х (гр.4+ гр.5+ гр.6+ гр.7)х гр. 8 х 12</t>
  </si>
  <si>
    <t>Итого</t>
  </si>
  <si>
    <t>121</t>
  </si>
  <si>
    <t>доход от операционной аренды</t>
  </si>
  <si>
    <t>131</t>
  </si>
  <si>
    <t>135</t>
  </si>
  <si>
    <t>доходы по условным арендным платежам</t>
  </si>
  <si>
    <t>162</t>
  </si>
  <si>
    <t>152</t>
  </si>
  <si>
    <t>ИЦ</t>
  </si>
  <si>
    <t>ПД из обоснования доходов</t>
  </si>
  <si>
    <t>ПД итого</t>
  </si>
  <si>
    <t>ИЦ итого (в соотв. с последним Д/С)</t>
  </si>
  <si>
    <t>МЗ (в соотв. с последним МЗ)</t>
  </si>
  <si>
    <t>Изменилась форма</t>
  </si>
  <si>
    <t>189</t>
  </si>
  <si>
    <t>223</t>
  </si>
  <si>
    <t>349</t>
  </si>
  <si>
    <t>221</t>
  </si>
  <si>
    <t>222</t>
  </si>
  <si>
    <t>224</t>
  </si>
  <si>
    <t>225</t>
  </si>
  <si>
    <t>227</t>
  </si>
  <si>
    <t>228</t>
  </si>
  <si>
    <t>310</t>
  </si>
  <si>
    <t>341</t>
  </si>
  <si>
    <t>342</t>
  </si>
  <si>
    <t>343</t>
  </si>
  <si>
    <t>344</t>
  </si>
  <si>
    <t>345</t>
  </si>
  <si>
    <t>346</t>
  </si>
  <si>
    <t>347</t>
  </si>
  <si>
    <t>000000000</t>
  </si>
  <si>
    <t>800000000</t>
  </si>
  <si>
    <t>00.0.00.00000</t>
  </si>
  <si>
    <t>00.0.00.00000.0.00000</t>
  </si>
  <si>
    <t>11.01</t>
  </si>
  <si>
    <t>05.1.03.00590 МУНИЦИПАЛЬНОЕ ЗАДАНИЕ</t>
  </si>
  <si>
    <t>05.1.04.00590 ЦЕНТРЫ</t>
  </si>
  <si>
    <t>ДОХОДЫ</t>
  </si>
  <si>
    <t>код субсидии</t>
  </si>
  <si>
    <t>кцср</t>
  </si>
  <si>
    <t>кфср</t>
  </si>
  <si>
    <t>отраслевой код</t>
  </si>
  <si>
    <t xml:space="preserve">квфо </t>
  </si>
  <si>
    <t>в соотв. с доп.согл.</t>
  </si>
  <si>
    <t>00.0.00.00000.0.000000</t>
  </si>
  <si>
    <t>РАСХОДЫ БУ</t>
  </si>
  <si>
    <t>квр</t>
  </si>
  <si>
    <t>243,244,247</t>
  </si>
  <si>
    <t>00.0.00.00000.2.100000</t>
  </si>
  <si>
    <t>05.1.03.00590 (МЗ)</t>
  </si>
  <si>
    <t>05.1.04.00590 (Центры)</t>
  </si>
  <si>
    <t>00.0.00.00000.2.300000</t>
  </si>
  <si>
    <t>РАСХОДЫ АУ</t>
  </si>
  <si>
    <t>субсидии на финансовое обеспечение выполнения МЗ</t>
  </si>
  <si>
    <t>субсидии на иные цели</t>
  </si>
  <si>
    <t>ставим одной суммой, не разбиваем как ранее</t>
  </si>
  <si>
    <t>Поступления всего:</t>
  </si>
  <si>
    <t>Выплаты всего:</t>
  </si>
  <si>
    <t>проверка</t>
  </si>
  <si>
    <t>Остаток на начало текущего финансового года всего:</t>
  </si>
  <si>
    <t>155</t>
  </si>
  <si>
    <t>поступления текущего характера от иных резидентов</t>
  </si>
  <si>
    <t>Разбить по кодам субсидии (если нужно дабавляйте строки и не забывайте добавлять в формулу)</t>
  </si>
  <si>
    <t>БУ</t>
  </si>
  <si>
    <t>АУ</t>
  </si>
  <si>
    <r>
      <t>на 20</t>
    </r>
    <r>
      <rPr>
        <u/>
        <sz val="11"/>
        <rFont val="Times New Roman"/>
        <family val="1"/>
        <charset val="204"/>
      </rPr>
      <t>23</t>
    </r>
    <r>
      <rPr>
        <sz val="11"/>
        <rFont val="Times New Roman"/>
        <family val="1"/>
        <charset val="204"/>
      </rPr>
      <t xml:space="preserve"> г. первый год планового периода</t>
    </r>
  </si>
  <si>
    <r>
      <t>на 20</t>
    </r>
    <r>
      <rPr>
        <u/>
        <sz val="11"/>
        <rFont val="Times New Roman"/>
        <family val="1"/>
        <charset val="204"/>
      </rPr>
      <t xml:space="preserve">22 </t>
    </r>
    <r>
      <rPr>
        <sz val="11"/>
        <rFont val="Times New Roman"/>
        <family val="1"/>
        <charset val="204"/>
      </rPr>
      <t>г. очередной</t>
    </r>
    <r>
      <rPr>
        <u/>
        <sz val="11"/>
        <rFont val="Times New Roman"/>
        <family val="1"/>
        <charset val="204"/>
      </rPr>
      <t xml:space="preserve"> </t>
    </r>
    <r>
      <rPr>
        <sz val="11"/>
        <rFont val="Times New Roman"/>
        <family val="1"/>
        <charset val="204"/>
      </rPr>
      <t>финансовый год</t>
    </r>
  </si>
  <si>
    <r>
      <t>на 20</t>
    </r>
    <r>
      <rPr>
        <u/>
        <sz val="11"/>
        <rFont val="Times New Roman"/>
        <family val="1"/>
        <charset val="204"/>
      </rPr>
      <t>24</t>
    </r>
    <r>
      <rPr>
        <sz val="11"/>
        <rFont val="Times New Roman"/>
        <family val="1"/>
        <charset val="204"/>
      </rPr>
      <t>г. второй год планового периода</t>
    </r>
  </si>
  <si>
    <r>
      <t>финансово-хозяйственной деятельности на 20</t>
    </r>
    <r>
      <rPr>
        <b/>
        <u/>
        <sz val="12"/>
        <rFont val="Times New Roman"/>
        <family val="1"/>
        <charset val="204"/>
      </rPr>
      <t xml:space="preserve">22 </t>
    </r>
    <r>
      <rPr>
        <b/>
        <sz val="12"/>
        <rFont val="Times New Roman"/>
        <family val="1"/>
        <charset val="204"/>
      </rPr>
      <t>год</t>
    </r>
  </si>
  <si>
    <r>
      <t>и плановый период 20</t>
    </r>
    <r>
      <rPr>
        <b/>
        <u/>
        <sz val="12"/>
        <rFont val="Times New Roman"/>
        <family val="1"/>
        <charset val="204"/>
      </rPr>
      <t>23</t>
    </r>
    <r>
      <rPr>
        <b/>
        <sz val="12"/>
        <rFont val="Times New Roman"/>
        <family val="1"/>
        <charset val="204"/>
      </rPr>
      <t xml:space="preserve"> и 20</t>
    </r>
    <r>
      <rPr>
        <b/>
        <u/>
        <sz val="12"/>
        <rFont val="Times New Roman"/>
        <family val="1"/>
        <charset val="204"/>
      </rPr>
      <t>24</t>
    </r>
    <r>
      <rPr>
        <b/>
        <sz val="12"/>
        <rFont val="Times New Roman"/>
        <family val="1"/>
        <charset val="204"/>
      </rPr>
      <t xml:space="preserve"> годов</t>
    </r>
  </si>
  <si>
    <r>
      <t>20</t>
    </r>
    <r>
      <rPr>
        <u/>
        <sz val="10"/>
        <rFont val="Times New Roman"/>
        <family val="1"/>
        <charset val="204"/>
      </rPr>
      <t xml:space="preserve">2   </t>
    </r>
    <r>
      <rPr>
        <sz val="10"/>
        <rFont val="Times New Roman"/>
        <family val="1"/>
        <charset val="204"/>
      </rPr>
      <t xml:space="preserve"> г.</t>
    </r>
  </si>
  <si>
    <t>к плану финансово-хозяйственной деятельности на 2022 год</t>
  </si>
  <si>
    <t>и на плановый период 2023  и 2024   годов.</t>
  </si>
  <si>
    <t xml:space="preserve">Расчетная таблица показателей по поступлениям и выплатам </t>
  </si>
  <si>
    <t>КОСГУ</t>
  </si>
  <si>
    <t>ПФХД утвержденный , руб.</t>
  </si>
  <si>
    <t>ПФХД уточненный , руб.</t>
  </si>
  <si>
    <t>Отклонение, руб.                   (уточнённый - утверждённый)</t>
  </si>
  <si>
    <t>Причина отклонения (прописывается (документ, номер и дата) на основании которого изменение)</t>
  </si>
  <si>
    <t>Остаток средств всего:</t>
  </si>
  <si>
    <t>Остаток средств на начало года</t>
  </si>
  <si>
    <t>Поступления, всего:</t>
  </si>
  <si>
    <t>2.1</t>
  </si>
  <si>
    <t>Субсидии на финансовое обеспечение выполнения муниципального задания всего:</t>
  </si>
  <si>
    <t>в соотв. с МЗ, полученным на руки с печатью и подписью председателя КФКС</t>
  </si>
  <si>
    <t xml:space="preserve">Субсидии на финансовое обеспечение выполнения муниципального задания по олимп. и неолимп. видам спорта. </t>
  </si>
  <si>
    <t>1101</t>
  </si>
  <si>
    <t>2.2</t>
  </si>
  <si>
    <t>Субсидии на иные цели всего:</t>
  </si>
  <si>
    <t>в соотв. с доп.согл. на иные цели, полученным на руки с печатью и подписью председателя КФКС</t>
  </si>
  <si>
    <t>Организация и проведение физкультурных  спортивных мероприятий на территории города Перми (календарный план).</t>
  </si>
  <si>
    <t>901560000</t>
  </si>
  <si>
    <t>1102</t>
  </si>
  <si>
    <t>901030000</t>
  </si>
  <si>
    <t>901490000</t>
  </si>
  <si>
    <t>2.3</t>
  </si>
  <si>
    <t>Поступления от платной и иной приносящей доход деятельности всего:</t>
  </si>
  <si>
    <t>в соотв. с обоснованиями доходов</t>
  </si>
  <si>
    <t>Доходы от операционной аренды</t>
  </si>
  <si>
    <t>Поступления от платной и иной приносящей доход деятельности.</t>
  </si>
  <si>
    <t>Доходы по условным арендным платежам</t>
  </si>
  <si>
    <t>Поступления текущего характера от иных резидентов (за исключением сектора государcтвенного управления и организаций государственного сектора)</t>
  </si>
  <si>
    <t>Прочие доходы (налог уменьшающий доход)</t>
  </si>
  <si>
    <t>Выплаты, всего</t>
  </si>
  <si>
    <t>3.1</t>
  </si>
  <si>
    <t xml:space="preserve">Заработная плата </t>
  </si>
  <si>
    <t>111/211</t>
  </si>
  <si>
    <t xml:space="preserve">Социальные пособия и компенсации персоналу в денежной форме </t>
  </si>
  <si>
    <t>111/266</t>
  </si>
  <si>
    <t xml:space="preserve">Прочие выплаты персоналу, в том числе компенсационного характера </t>
  </si>
  <si>
    <t>112/226</t>
  </si>
  <si>
    <t xml:space="preserve">Иные выплаты, за исключением фонда оплаты труда учреждения, для выполнения отдельных полномочий </t>
  </si>
  <si>
    <t>113/226</t>
  </si>
  <si>
    <t xml:space="preserve">Начисления на выплаты по оплате труда </t>
  </si>
  <si>
    <t>119/213</t>
  </si>
  <si>
    <t>244/221</t>
  </si>
  <si>
    <t>244/222</t>
  </si>
  <si>
    <t xml:space="preserve">Коммунальные услуги </t>
  </si>
  <si>
    <t>247/223</t>
  </si>
  <si>
    <t>244/223</t>
  </si>
  <si>
    <t>Коммунальные услуги (отопление, горячее водоснабжение)</t>
  </si>
  <si>
    <t>Коммунальные услуги (электроэнергия)</t>
  </si>
  <si>
    <t>Коммунальные услуги (водоснабжение)</t>
  </si>
  <si>
    <t>Коммунальные услуги (водоотведение)</t>
  </si>
  <si>
    <t>Оплата бытовых отходов</t>
  </si>
  <si>
    <t>244/224</t>
  </si>
  <si>
    <t xml:space="preserve">Работа, услуги по содержанию имущества </t>
  </si>
  <si>
    <t>244/225</t>
  </si>
  <si>
    <t xml:space="preserve">Прочие работы, услуги </t>
  </si>
  <si>
    <t>244/226</t>
  </si>
  <si>
    <t xml:space="preserve">Страхование </t>
  </si>
  <si>
    <t>244/227</t>
  </si>
  <si>
    <t>Прочие расходы</t>
  </si>
  <si>
    <t>290</t>
  </si>
  <si>
    <t>Прочие расходы (налог на имущество)</t>
  </si>
  <si>
    <t>851/291</t>
  </si>
  <si>
    <t>Прочие расходы (земельный налог)</t>
  </si>
  <si>
    <t>244/310</t>
  </si>
  <si>
    <t>Увеличение стоимости материальных запасов</t>
  </si>
  <si>
    <t>244/340</t>
  </si>
  <si>
    <t>244/341</t>
  </si>
  <si>
    <t>244/342</t>
  </si>
  <si>
    <t>244/343</t>
  </si>
  <si>
    <t>244/344</t>
  </si>
  <si>
    <t>244/345</t>
  </si>
  <si>
    <t>Увеличение стоимости прочих оборотных запасов (материалов)</t>
  </si>
  <si>
    <t>244/346</t>
  </si>
  <si>
    <t>244/349</t>
  </si>
  <si>
    <t>3.2</t>
  </si>
  <si>
    <t>3.3</t>
  </si>
  <si>
    <t>Выплаты за счет субсидий на иные цели</t>
  </si>
  <si>
    <t>Обеспечение работников путевками на санаторно-курортное лечение и оздоровление- средства г. Перми</t>
  </si>
  <si>
    <t>244/267</t>
  </si>
  <si>
    <t>Обеспечение работников путевками на санаторно-курортное лечение и оздоровление- средства Пермского края</t>
  </si>
  <si>
    <t>Прочие работы, услуги (остаток средств прошлого года)</t>
  </si>
  <si>
    <t>Выплаты за счет иной приносящий доход деятельности</t>
  </si>
  <si>
    <t>Иные налоги (транспортный налог)</t>
  </si>
  <si>
    <t>852/291</t>
  </si>
  <si>
    <t>Уплата штрафов, пений  иных платежей</t>
  </si>
  <si>
    <t>853/292</t>
  </si>
  <si>
    <t>Уплата штрафов</t>
  </si>
  <si>
    <t>853/295</t>
  </si>
  <si>
    <t>Внесенные изменения не приведут к образованию кредиторской задолженности.</t>
  </si>
  <si>
    <t xml:space="preserve">Директор                                   </t>
  </si>
  <si>
    <t>дата</t>
  </si>
  <si>
    <t>М.П</t>
  </si>
  <si>
    <t>на 2022 год</t>
  </si>
  <si>
    <t>если есть другие статьи, добавляйте, а лишние можете убрать</t>
  </si>
  <si>
    <t>202    год</t>
  </si>
  <si>
    <t>причина- ВОЗНИКНОВЕНИЕ ПОТРЕБНОСТИ- не подходит</t>
  </si>
  <si>
    <t>для информации</t>
  </si>
  <si>
    <t>распечатывать не нужно</t>
  </si>
  <si>
    <t>Районный коэффициент</t>
  </si>
  <si>
    <t>901380000 и т.д</t>
  </si>
  <si>
    <t>05.2.02.23350</t>
  </si>
  <si>
    <t>11.02</t>
  </si>
  <si>
    <t>05.1.03.00600</t>
  </si>
  <si>
    <t>05.1.02.21130</t>
  </si>
  <si>
    <t>91.6.00.00000</t>
  </si>
  <si>
    <t>05.1.03.00620</t>
  </si>
  <si>
    <t>05.1.02.01070</t>
  </si>
  <si>
    <t>05.1.02.23210</t>
  </si>
  <si>
    <t>06.2.01.23570</t>
  </si>
  <si>
    <t>06.1.01.SC240</t>
  </si>
  <si>
    <t>10.03</t>
  </si>
  <si>
    <t>05.1.Р5.50810</t>
  </si>
  <si>
    <t>город</t>
  </si>
  <si>
    <t>край</t>
  </si>
  <si>
    <r>
      <t xml:space="preserve">05.1.04.00590 </t>
    </r>
    <r>
      <rPr>
        <b/>
        <sz val="10"/>
        <rFont val="Times New Roman"/>
        <family val="1"/>
        <charset val="204"/>
      </rPr>
      <t xml:space="preserve">(Центры) </t>
    </r>
  </si>
  <si>
    <r>
      <t xml:space="preserve">05.1.05.00590 (Обеспечение доступа)- </t>
    </r>
    <r>
      <rPr>
        <b/>
        <sz val="10"/>
        <rFont val="Times New Roman"/>
        <family val="1"/>
        <charset val="204"/>
      </rPr>
      <t xml:space="preserve"> ГСКК</t>
    </r>
  </si>
  <si>
    <t>111,112,113,119,851,852,853</t>
  </si>
  <si>
    <t>пример:</t>
  </si>
  <si>
    <t>пример</t>
  </si>
  <si>
    <t>2023 и 2024 год ставим руками никаких формул и ссылок.</t>
  </si>
  <si>
    <t>07.07</t>
  </si>
  <si>
    <t>06.4.02.00590 (лагерь)</t>
  </si>
  <si>
    <t>11 02</t>
  </si>
  <si>
    <t>11 01</t>
  </si>
  <si>
    <t>11 01/07 07</t>
  </si>
  <si>
    <t>10 03</t>
  </si>
  <si>
    <t>00.0.00.00000.1.100000</t>
  </si>
  <si>
    <t>00.0.00.00000.1.300000</t>
  </si>
  <si>
    <t>00.0.00.00000.2.200000</t>
  </si>
  <si>
    <t>федеральные</t>
  </si>
  <si>
    <t>00.0.00.00000.3.100000</t>
  </si>
  <si>
    <t>00.0.00.00000.3.300000</t>
  </si>
  <si>
    <t>00.0.00.00000.3.200000</t>
  </si>
  <si>
    <t>в том числе:
по контрактам (договорам), заключенным до начала текущего финансового года без применения норм Федерального закона от 05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 &lt;11&gt;</t>
  </si>
  <si>
    <t>&lt;9&gt;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07 мая 2018 г. N 204 "О национальных целях и стратегических задачах развития Российской Федерации на период до 2024 года", или регионального проекта, обеспечивающего достижение целей, показателей и результатов федерального проекта, показатели строк 26310, 26421, 26430 и 26451 раздела 2 детализируются по коду целевой статьи (8-17 разряды кода классификации расходов бюджетов).</t>
  </si>
  <si>
    <t>05.1.05.00590 ОБЕСПЕЧЕНИЕ ДОСТУПА</t>
  </si>
  <si>
    <t xml:space="preserve">1.2. Обоснования (расчёты) выплат персоналу при направлении в служебные командировки </t>
  </si>
  <si>
    <t>1.3. Обоснования (расчёты) выплат персоналу по уходу за ребёнком</t>
  </si>
  <si>
    <t xml:space="preserve">1.4. Обоснования (расчёты) страховых взносов на обязательное страхование в Пенсионный фонд Российской Федерации, в Фонд социального страхования Российской Федерации, в Федеральный фонд обязательного медицинского страхования &lt;1&gt; </t>
  </si>
  <si>
    <t>&lt;1&gt;  При расчете плановых показателей страховых взносов в Пенсионный фонд Российской Федерации на обязательное пенсионное страхование, в Фонд социального страхования Российской Федерации на обязательное социальное страхование на случай временной нетрудоспособности и в связи с материнством, в Федеральный фонд обязательного медицинского страхования на обязательное медицинское страхование, а также страховых взносов на обязательное социальное страхование о  несчастных случаев на производстве и профессиональных заболеваний учитываются тарифы страховых взносов, установленные законодательством Российской Федерации.</t>
  </si>
  <si>
    <t>_ _ _ _ _ _ _ _  _ _ _ _ _ _ _ _ _ _ _ _ _ _ _ _</t>
  </si>
  <si>
    <t>112/212</t>
  </si>
  <si>
    <t>больничный лист за счет работодателя</t>
  </si>
  <si>
    <t>итого ФОТ</t>
  </si>
  <si>
    <t>ИТОГО</t>
  </si>
  <si>
    <t>если есть другие статьи, добавляйте</t>
  </si>
  <si>
    <t>Прочие не социальные выплаты персоналу в денежной форме</t>
  </si>
  <si>
    <r>
      <t>на 20</t>
    </r>
    <r>
      <rPr>
        <u/>
        <sz val="8"/>
        <rFont val="Times New Roman"/>
        <family val="1"/>
        <charset val="204"/>
      </rPr>
      <t xml:space="preserve"> 22    </t>
    </r>
    <r>
      <rPr>
        <sz val="8"/>
        <rFont val="Times New Roman"/>
        <family val="1"/>
        <charset val="204"/>
      </rPr>
      <t>г.(очередной финансовый год)</t>
    </r>
  </si>
  <si>
    <r>
      <t>на 20</t>
    </r>
    <r>
      <rPr>
        <u/>
        <sz val="8"/>
        <rFont val="Times New Roman"/>
        <family val="1"/>
        <charset val="204"/>
      </rPr>
      <t xml:space="preserve"> 23    </t>
    </r>
    <r>
      <rPr>
        <sz val="8"/>
        <rFont val="Times New Roman"/>
        <family val="1"/>
        <charset val="204"/>
      </rPr>
      <t>г.(первый год планового периода)</t>
    </r>
  </si>
  <si>
    <r>
      <t>на 20</t>
    </r>
    <r>
      <rPr>
        <u/>
        <sz val="8"/>
        <rFont val="Times New Roman"/>
        <family val="1"/>
        <charset val="204"/>
      </rPr>
      <t xml:space="preserve">   24  </t>
    </r>
    <r>
      <rPr>
        <sz val="8"/>
        <rFont val="Times New Roman"/>
        <family val="1"/>
        <charset val="204"/>
      </rPr>
      <t>г.(второй год планового периода)</t>
    </r>
  </si>
  <si>
    <t>Сумма на 2024 год, руб.</t>
  </si>
  <si>
    <t>9= гр.3 х (гр.4+ гр.5+ гр.6+ гр.7)х гр. 8 х 3</t>
  </si>
  <si>
    <t>Инструктор-методист</t>
  </si>
  <si>
    <t>Начальник отдела по спортивно-массовой работе</t>
  </si>
  <si>
    <t>Специалист по связям с общественностью</t>
  </si>
  <si>
    <t>Юрисконсульт</t>
  </si>
  <si>
    <t>Секретарь руководителя</t>
  </si>
  <si>
    <t>Расходы на возмещение проезда и проживания</t>
  </si>
  <si>
    <t>Услуги связи и интернета</t>
  </si>
  <si>
    <t>Транспортные услуги (час)</t>
  </si>
  <si>
    <t>Аренда парковочного места</t>
  </si>
  <si>
    <t>Заправка картриджей</t>
  </si>
  <si>
    <t>Объект, Соловьева 11</t>
  </si>
  <si>
    <t>Обслуживание оргтехники</t>
  </si>
  <si>
    <t>Договоры ГПХ</t>
  </si>
  <si>
    <t>Рекламные услуги</t>
  </si>
  <si>
    <t>Изготовление полиграфической продукции</t>
  </si>
  <si>
    <t>Страхование имущества</t>
  </si>
  <si>
    <t>Приобретение ОС</t>
  </si>
  <si>
    <t>Приобретение оргтехники</t>
  </si>
  <si>
    <t>Канцтовары</t>
  </si>
  <si>
    <t>баннеры</t>
  </si>
  <si>
    <t>мобильные конструкции для баннеров</t>
  </si>
  <si>
    <t>полиграфическая продукция</t>
  </si>
  <si>
    <t>Увеличение стоимости прочих материалов всего</t>
  </si>
  <si>
    <t>Изготовление сувенирной продукции</t>
  </si>
  <si>
    <t>Специаиста по связям с общаственностью</t>
  </si>
  <si>
    <t>Инструктор методист</t>
  </si>
  <si>
    <t>транспортные услуги IRON</t>
  </si>
  <si>
    <t>Услуги по организации и проведению спортивного мероприятия IRON</t>
  </si>
  <si>
    <t>Услуги по организации и проведению спортивного мероприятия Perm Treil</t>
  </si>
  <si>
    <t>Услуги по ообеспечению безопасности спортивного мероприятия Perm Treil</t>
  </si>
  <si>
    <t>Оплата работы врачей Perm Treil</t>
  </si>
  <si>
    <t>Услуги по обеспечению безопасности спортивного мероприятия IRON</t>
  </si>
  <si>
    <t>баннер IRON</t>
  </si>
  <si>
    <t>бейджи  IRON</t>
  </si>
  <si>
    <t>бейджи Perm Treil</t>
  </si>
  <si>
    <t>баннер Perm Treil</t>
  </si>
  <si>
    <t>Изготовление стартовых номеров  IRON</t>
  </si>
  <si>
    <t>приз из дерева комбинированный Perm Treil</t>
  </si>
  <si>
    <t>медаль IRON</t>
  </si>
  <si>
    <t>пакет ПВД</t>
  </si>
  <si>
    <t>номер стартовый с  чипом Perm Treil</t>
  </si>
  <si>
    <t>номер стартовый без чипа Perm Treil</t>
  </si>
  <si>
    <t>медаль Perm Treil</t>
  </si>
  <si>
    <t>приз IRON</t>
  </si>
  <si>
    <t>транспортные услуги</t>
  </si>
  <si>
    <t>Услуги по обеспечению хрономентрожа</t>
  </si>
  <si>
    <t>медаль</t>
  </si>
  <si>
    <t>наградная продукция</t>
  </si>
  <si>
    <t>IRON SKIER IMS</t>
  </si>
  <si>
    <t>PERM TRAIL</t>
  </si>
  <si>
    <t>Спартаковская миля</t>
  </si>
  <si>
    <t>УСН</t>
  </si>
  <si>
    <t>Количество участников</t>
  </si>
  <si>
    <t>Комитет по физической культуре и спорту администрации города Перми</t>
  </si>
  <si>
    <t>Муниципальное автономное учреждение "Физкультурно-спортивный центр "Спартак" г. Перми</t>
  </si>
  <si>
    <t>00 0 00 0000 000000</t>
  </si>
  <si>
    <t>0000000000</t>
  </si>
  <si>
    <t>00 0 00 00000</t>
  </si>
  <si>
    <t>00 0 00 00000 0 000000</t>
  </si>
  <si>
    <t>Организация и проведение физкультурных и спортивных мероприятий на территории  города Перми (календарный план)</t>
  </si>
  <si>
    <t>00 0 00 00000 000000</t>
  </si>
  <si>
    <t>05 2 02 23350</t>
  </si>
  <si>
    <t>901390000</t>
  </si>
  <si>
    <t>05 1 05 01060</t>
  </si>
  <si>
    <t>Целевая субсидия на повышение фонда оплаты труда</t>
  </si>
  <si>
    <t>80000000</t>
  </si>
  <si>
    <t>2111</t>
  </si>
  <si>
    <t>2115</t>
  </si>
  <si>
    <t>00 0 00 00000 1 300000</t>
  </si>
  <si>
    <t>оплата персоналу при направлении в служебные командировки</t>
  </si>
  <si>
    <t>212</t>
  </si>
  <si>
    <t>Ппрочая закупка товаров, работ и услуг</t>
  </si>
  <si>
    <t>00 0 00 00000 3 100000</t>
  </si>
  <si>
    <t>00 0 00 00000 3 300000</t>
  </si>
  <si>
    <t>05 1 05 00590</t>
  </si>
  <si>
    <t>МАУ "ФСЦ "Спартак" г. Перми</t>
  </si>
  <si>
    <t>Наименование учреждения: МАУ "ФСЦ "Спартак" г. Перми</t>
  </si>
</sst>
</file>

<file path=xl/styles.xml><?xml version="1.0" encoding="utf-8"?>
<styleSheet xmlns="http://schemas.openxmlformats.org/spreadsheetml/2006/main">
  <numFmts count="2">
    <numFmt numFmtId="164" formatCode="_-* #,##0.00_р_._-;\-* #,##0.00_р_._-;_-* &quot;-&quot;??_р_._-;_-@_-"/>
    <numFmt numFmtId="165" formatCode="_(* #,##0.00_);_(* \(#,##0.00\);_(* &quot;-&quot;??_);_(@_)"/>
  </numFmts>
  <fonts count="33">
    <font>
      <sz val="10"/>
      <name val="Arial Cyr"/>
      <charset val="204"/>
    </font>
    <font>
      <sz val="10"/>
      <name val="Arial Cyr"/>
      <charset val="204"/>
    </font>
    <font>
      <sz val="8"/>
      <name val="Times New Roman"/>
      <family val="1"/>
      <charset val="204"/>
    </font>
    <font>
      <sz val="7"/>
      <name val="Times New Roman"/>
      <family val="1"/>
      <charset val="204"/>
    </font>
    <font>
      <sz val="6"/>
      <name val="Times New Roman"/>
      <family val="1"/>
      <charset val="204"/>
    </font>
    <font>
      <sz val="12"/>
      <name val="Times New Roman"/>
      <family val="1"/>
      <charset val="204"/>
    </font>
    <font>
      <sz val="10"/>
      <name val="Times New Roman"/>
      <family val="1"/>
      <charset val="204"/>
    </font>
    <font>
      <sz val="10"/>
      <name val="Arial"/>
      <family val="2"/>
      <charset val="204"/>
    </font>
    <font>
      <u/>
      <sz val="10"/>
      <name val="Times New Roman"/>
      <family val="1"/>
      <charset val="204"/>
    </font>
    <font>
      <b/>
      <sz val="10"/>
      <name val="Arial Cyr"/>
      <charset val="204"/>
    </font>
    <font>
      <sz val="10"/>
      <color indexed="8"/>
      <name val="Times New Roman"/>
      <family val="1"/>
      <charset val="204"/>
    </font>
    <font>
      <sz val="11"/>
      <name val="Times New Roman"/>
      <family val="1"/>
      <charset val="204"/>
    </font>
    <font>
      <b/>
      <sz val="10"/>
      <color indexed="8"/>
      <name val="Times New Roman"/>
      <family val="1"/>
      <charset val="204"/>
    </font>
    <font>
      <b/>
      <sz val="8"/>
      <name val="Times New Roman"/>
      <family val="1"/>
      <charset val="204"/>
    </font>
    <font>
      <b/>
      <sz val="10"/>
      <name val="Times New Roman"/>
      <family val="1"/>
      <charset val="204"/>
    </font>
    <font>
      <sz val="9"/>
      <name val="Times New Roman"/>
      <family val="1"/>
      <charset val="204"/>
    </font>
    <font>
      <b/>
      <sz val="12"/>
      <name val="Times New Roman"/>
      <family val="1"/>
      <charset val="204"/>
    </font>
    <font>
      <b/>
      <u/>
      <sz val="12"/>
      <name val="Times New Roman"/>
      <family val="1"/>
      <charset val="204"/>
    </font>
    <font>
      <b/>
      <sz val="11"/>
      <name val="Times New Roman"/>
      <family val="1"/>
      <charset val="204"/>
    </font>
    <font>
      <u/>
      <sz val="11"/>
      <name val="Times New Roman"/>
      <family val="1"/>
      <charset val="204"/>
    </font>
    <font>
      <u/>
      <sz val="8"/>
      <name val="Times New Roman"/>
      <family val="1"/>
      <charset val="204"/>
    </font>
    <font>
      <u/>
      <sz val="8"/>
      <color indexed="8"/>
      <name val="Times New Roman"/>
      <family val="1"/>
      <charset val="204"/>
    </font>
    <font>
      <b/>
      <u/>
      <sz val="10"/>
      <name val="Times New Roman"/>
      <family val="1"/>
      <charset val="204"/>
    </font>
    <font>
      <i/>
      <sz val="10"/>
      <name val="Times New Roman"/>
      <family val="1"/>
      <charset val="204"/>
    </font>
    <font>
      <sz val="11"/>
      <color theme="1"/>
      <name val="Calibri"/>
      <family val="2"/>
      <charset val="204"/>
      <scheme val="minor"/>
    </font>
    <font>
      <b/>
      <sz val="10"/>
      <color theme="1"/>
      <name val="Times New Roman"/>
      <family val="1"/>
      <charset val="204"/>
    </font>
    <font>
      <sz val="6"/>
      <color theme="1"/>
      <name val="Times New Roman"/>
      <family val="1"/>
      <charset val="204"/>
    </font>
    <font>
      <sz val="10"/>
      <color theme="1"/>
      <name val="Times New Roman"/>
      <family val="1"/>
      <charset val="204"/>
    </font>
    <font>
      <sz val="8"/>
      <color theme="1"/>
      <name val="Times New Roman"/>
      <family val="1"/>
      <charset val="204"/>
    </font>
    <font>
      <sz val="7"/>
      <color theme="1"/>
      <name val="Times New Roman"/>
      <family val="1"/>
      <charset val="204"/>
    </font>
    <font>
      <b/>
      <sz val="10"/>
      <color rgb="FF0070C0"/>
      <name val="Times New Roman"/>
      <family val="1"/>
      <charset val="204"/>
    </font>
    <font>
      <sz val="10"/>
      <color rgb="FF0070C0"/>
      <name val="Times New Roman"/>
      <family val="1"/>
      <charset val="204"/>
    </font>
    <font>
      <sz val="11"/>
      <color theme="1"/>
      <name val="Times New Roman"/>
      <family val="1"/>
      <charset val="204"/>
    </font>
  </fonts>
  <fills count="11">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CCECFF"/>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66FFFF"/>
        <bgColor indexed="64"/>
      </patternFill>
    </fill>
    <fill>
      <patternFill patternType="solid">
        <fgColor rgb="FF99FFCC"/>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s>
  <cellStyleXfs count="4">
    <xf numFmtId="0" fontId="0" fillId="0" borderId="0"/>
    <xf numFmtId="0" fontId="24" fillId="0" borderId="0"/>
    <xf numFmtId="0" fontId="7" fillId="0" borderId="0"/>
    <xf numFmtId="164" fontId="1" fillId="0" borderId="0" applyFont="0" applyFill="0" applyBorder="0" applyAlignment="0" applyProtection="0"/>
  </cellStyleXfs>
  <cellXfs count="482">
    <xf numFmtId="0" fontId="0" fillId="0" borderId="0" xfId="0"/>
    <xf numFmtId="0" fontId="6" fillId="0" borderId="0" xfId="0" applyFont="1" applyFill="1"/>
    <xf numFmtId="0" fontId="2"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25" fillId="0" borderId="0" xfId="0" applyFont="1" applyFill="1"/>
    <xf numFmtId="0" fontId="25" fillId="0" borderId="0" xfId="0" applyFont="1" applyFill="1" applyBorder="1"/>
    <xf numFmtId="0" fontId="0" fillId="0" borderId="0" xfId="0" applyFont="1" applyFill="1"/>
    <xf numFmtId="0" fontId="26" fillId="0" borderId="0" xfId="0" applyNumberFormat="1" applyFont="1" applyFill="1" applyBorder="1" applyAlignment="1">
      <alignment horizontal="left"/>
    </xf>
    <xf numFmtId="0" fontId="4" fillId="0" borderId="0" xfId="0" applyNumberFormat="1" applyFont="1" applyFill="1" applyBorder="1" applyAlignment="1">
      <alignment horizontal="left"/>
    </xf>
    <xf numFmtId="0" fontId="26" fillId="0" borderId="0" xfId="0" applyNumberFormat="1" applyFont="1" applyFill="1" applyBorder="1" applyAlignment="1">
      <alignment horizontal="center" vertical="top"/>
    </xf>
    <xf numFmtId="4" fontId="25" fillId="0" borderId="0" xfId="0" applyNumberFormat="1" applyFont="1" applyFill="1" applyBorder="1" applyAlignment="1"/>
    <xf numFmtId="0" fontId="27" fillId="0" borderId="0" xfId="0" applyFont="1" applyFill="1" applyBorder="1"/>
    <xf numFmtId="4" fontId="27" fillId="0" borderId="0" xfId="0" applyNumberFormat="1" applyFont="1" applyFill="1" applyBorder="1" applyAlignment="1"/>
    <xf numFmtId="4" fontId="27" fillId="0" borderId="0" xfId="0" applyNumberFormat="1" applyFont="1" applyFill="1" applyBorder="1" applyAlignment="1">
      <alignment wrapText="1"/>
    </xf>
    <xf numFmtId="0" fontId="27" fillId="0" borderId="0" xfId="0" applyFont="1" applyFill="1" applyBorder="1" applyAlignment="1">
      <alignment horizontal="center" vertical="center"/>
    </xf>
    <xf numFmtId="0" fontId="27" fillId="0" borderId="1" xfId="0" applyFont="1" applyFill="1" applyBorder="1" applyAlignment="1">
      <alignment horizontal="center" vertical="center"/>
    </xf>
    <xf numFmtId="4" fontId="27" fillId="0" borderId="0" xfId="0" applyNumberFormat="1" applyFont="1" applyFill="1" applyBorder="1" applyAlignment="1">
      <alignment vertical="center" wrapText="1"/>
    </xf>
    <xf numFmtId="0" fontId="9" fillId="0" borderId="0" xfId="0" applyFont="1" applyFill="1"/>
    <xf numFmtId="4" fontId="27" fillId="0" borderId="1" xfId="0" applyNumberFormat="1" applyFont="1" applyFill="1" applyBorder="1" applyAlignment="1">
      <alignment horizontal="center" vertical="center"/>
    </xf>
    <xf numFmtId="0" fontId="27" fillId="0" borderId="0" xfId="0" applyFont="1" applyFill="1"/>
    <xf numFmtId="0" fontId="0" fillId="0" borderId="0" xfId="0" applyFont="1" applyFill="1" applyAlignment="1">
      <alignment vertical="center"/>
    </xf>
    <xf numFmtId="0" fontId="0" fillId="0" borderId="0" xfId="0" applyFont="1" applyFill="1" applyAlignment="1">
      <alignment horizontal="center" vertical="center"/>
    </xf>
    <xf numFmtId="0" fontId="27" fillId="0" borderId="2" xfId="0" applyFont="1" applyFill="1" applyBorder="1" applyAlignment="1">
      <alignment horizontal="center" vertical="center"/>
    </xf>
    <xf numFmtId="0" fontId="0" fillId="0" borderId="0" xfId="0" applyFont="1" applyFill="1" applyAlignment="1">
      <alignment wrapText="1"/>
    </xf>
    <xf numFmtId="0" fontId="27" fillId="0" borderId="0" xfId="0" applyFont="1" applyFill="1" applyBorder="1" applyAlignment="1">
      <alignment horizontal="center"/>
    </xf>
    <xf numFmtId="4" fontId="27" fillId="0" borderId="0" xfId="0" applyNumberFormat="1" applyFont="1" applyFill="1" applyBorder="1" applyAlignment="1">
      <alignment horizontal="center"/>
    </xf>
    <xf numFmtId="4" fontId="27" fillId="0" borderId="0" xfId="0" applyNumberFormat="1" applyFont="1" applyFill="1"/>
    <xf numFmtId="0" fontId="27" fillId="0" borderId="0" xfId="0" applyFont="1" applyFill="1" applyAlignment="1"/>
    <xf numFmtId="0" fontId="27" fillId="0" borderId="0" xfId="0" applyFont="1" applyFill="1" applyAlignment="1">
      <alignment horizontal="center"/>
    </xf>
    <xf numFmtId="0" fontId="25" fillId="0" borderId="1" xfId="0" applyFont="1" applyFill="1" applyBorder="1" applyAlignment="1">
      <alignment horizontal="center" vertical="center"/>
    </xf>
    <xf numFmtId="0" fontId="27" fillId="0" borderId="1" xfId="0" applyFont="1" applyFill="1" applyBorder="1" applyAlignment="1">
      <alignment horizont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7" fillId="0" borderId="0" xfId="0" applyFont="1" applyFill="1" applyAlignment="1">
      <alignment wrapText="1"/>
    </xf>
    <xf numFmtId="0" fontId="27" fillId="0" borderId="0" xfId="0" applyFont="1" applyFill="1" applyAlignment="1">
      <alignment horizontal="center" vertical="center"/>
    </xf>
    <xf numFmtId="4" fontId="27" fillId="0" borderId="0" xfId="0" applyNumberFormat="1" applyFont="1" applyFill="1" applyBorder="1"/>
    <xf numFmtId="0" fontId="27" fillId="0" borderId="0" xfId="0" applyFont="1" applyFill="1" applyAlignment="1">
      <alignment horizontal="center" vertical="top"/>
    </xf>
    <xf numFmtId="0" fontId="27" fillId="0" borderId="0" xfId="0" applyFont="1" applyFill="1" applyAlignment="1">
      <alignment horizontal="center" vertical="center" wrapText="1"/>
    </xf>
    <xf numFmtId="0" fontId="27" fillId="0" borderId="0" xfId="0" applyFont="1" applyFill="1" applyBorder="1" applyAlignment="1">
      <alignment wrapText="1"/>
    </xf>
    <xf numFmtId="0" fontId="27" fillId="0" borderId="0" xfId="0" applyFont="1" applyFill="1" applyBorder="1" applyAlignment="1">
      <alignment vertical="center"/>
    </xf>
    <xf numFmtId="0" fontId="27" fillId="0" borderId="0" xfId="0" applyFont="1" applyFill="1" applyBorder="1" applyAlignment="1">
      <alignment vertical="center" wrapText="1"/>
    </xf>
    <xf numFmtId="0" fontId="27" fillId="0" borderId="0" xfId="0" applyFont="1" applyFill="1" applyBorder="1" applyAlignment="1"/>
    <xf numFmtId="0" fontId="27" fillId="0" borderId="2" xfId="0" applyFont="1" applyFill="1" applyBorder="1" applyAlignment="1">
      <alignment horizontal="center" vertical="center" wrapText="1"/>
    </xf>
    <xf numFmtId="0" fontId="27" fillId="0" borderId="0" xfId="0" applyFont="1" applyFill="1" applyAlignment="1">
      <alignment horizontal="center" wrapText="1"/>
    </xf>
    <xf numFmtId="0" fontId="27" fillId="0" borderId="0" xfId="0" applyFont="1" applyFill="1" applyBorder="1" applyAlignment="1">
      <alignment horizontal="center" vertical="center" wrapText="1"/>
    </xf>
    <xf numFmtId="0" fontId="27" fillId="0" borderId="0" xfId="0" applyFont="1" applyFill="1" applyBorder="1" applyAlignment="1">
      <alignment horizontal="center" wrapText="1"/>
    </xf>
    <xf numFmtId="0" fontId="5" fillId="0" borderId="0" xfId="0" applyFont="1" applyFill="1"/>
    <xf numFmtId="0" fontId="11" fillId="0" borderId="0" xfId="0" applyFont="1" applyFill="1"/>
    <xf numFmtId="0" fontId="13" fillId="0" borderId="0" xfId="0" applyNumberFormat="1" applyFont="1" applyFill="1" applyBorder="1" applyAlignment="1">
      <alignment horizontal="left"/>
    </xf>
    <xf numFmtId="0" fontId="25" fillId="0" borderId="0" xfId="0" applyFont="1" applyFill="1" applyBorder="1" applyAlignment="1">
      <alignment horizontal="center" vertical="center"/>
    </xf>
    <xf numFmtId="4" fontId="25" fillId="0" borderId="0" xfId="0" applyNumberFormat="1" applyFont="1" applyFill="1" applyBorder="1" applyAlignment="1">
      <alignment vertical="center" wrapText="1"/>
    </xf>
    <xf numFmtId="4" fontId="25" fillId="0" borderId="1" xfId="0" applyNumberFormat="1" applyFont="1" applyFill="1" applyBorder="1" applyAlignment="1">
      <alignment horizontal="center" vertical="center" wrapText="1"/>
    </xf>
    <xf numFmtId="4" fontId="27" fillId="0" borderId="1" xfId="0" applyNumberFormat="1" applyFont="1" applyFill="1" applyBorder="1" applyAlignment="1">
      <alignment horizontal="center" vertical="center" wrapText="1"/>
    </xf>
    <xf numFmtId="0" fontId="0" fillId="0" borderId="0" xfId="0" applyFont="1" applyFill="1" applyAlignment="1">
      <alignment horizontal="center"/>
    </xf>
    <xf numFmtId="0" fontId="15" fillId="0" borderId="0" xfId="0" applyFont="1" applyFill="1"/>
    <xf numFmtId="0" fontId="27" fillId="0" borderId="1" xfId="0" applyFont="1" applyFill="1" applyBorder="1" applyAlignment="1">
      <alignment horizontal="center" vertical="center" wrapText="1"/>
    </xf>
    <xf numFmtId="0" fontId="25" fillId="0" borderId="1" xfId="0" applyFont="1" applyFill="1" applyBorder="1" applyAlignment="1">
      <alignment horizontal="center"/>
    </xf>
    <xf numFmtId="0" fontId="27" fillId="0" borderId="1" xfId="0" applyFont="1" applyFill="1" applyBorder="1" applyAlignment="1">
      <alignment horizontal="center"/>
    </xf>
    <xf numFmtId="0" fontId="27" fillId="0" borderId="1" xfId="0" applyFont="1" applyFill="1" applyBorder="1" applyAlignment="1">
      <alignment horizontal="center" vertical="center"/>
    </xf>
    <xf numFmtId="4" fontId="27" fillId="0" borderId="1" xfId="0" applyNumberFormat="1" applyFont="1" applyFill="1" applyBorder="1" applyAlignment="1">
      <alignment horizontal="center"/>
    </xf>
    <xf numFmtId="4" fontId="6" fillId="0" borderId="1" xfId="0" applyNumberFormat="1" applyFont="1" applyFill="1" applyBorder="1" applyAlignment="1">
      <alignment horizontal="center" vertical="center"/>
    </xf>
    <xf numFmtId="4" fontId="6"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4" fontId="14" fillId="0" borderId="1" xfId="0" applyNumberFormat="1" applyFont="1" applyFill="1" applyBorder="1" applyAlignment="1">
      <alignment horizontal="center" vertical="center"/>
    </xf>
    <xf numFmtId="0" fontId="27" fillId="0" borderId="3" xfId="0" applyFont="1" applyFill="1" applyBorder="1" applyAlignment="1">
      <alignment horizontal="center" vertical="center"/>
    </xf>
    <xf numFmtId="4" fontId="25" fillId="0" borderId="1" xfId="0" applyNumberFormat="1" applyFont="1" applyFill="1" applyBorder="1" applyAlignment="1">
      <alignment horizontal="center" vertical="center"/>
    </xf>
    <xf numFmtId="4" fontId="27" fillId="0" borderId="3" xfId="0" applyNumberFormat="1" applyFont="1" applyFill="1" applyBorder="1" applyAlignment="1">
      <alignment horizontal="center" vertical="center"/>
    </xf>
    <xf numFmtId="0" fontId="25" fillId="0" borderId="2" xfId="0" applyFont="1" applyFill="1" applyBorder="1" applyAlignment="1">
      <alignment horizontal="center" vertical="center"/>
    </xf>
    <xf numFmtId="4" fontId="27" fillId="0" borderId="2" xfId="0" applyNumberFormat="1" applyFont="1" applyFill="1" applyBorder="1" applyAlignment="1">
      <alignment horizontal="center" vertical="center" wrapText="1"/>
    </xf>
    <xf numFmtId="0" fontId="27"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Fill="1" applyAlignment="1">
      <alignment horizontal="left"/>
    </xf>
    <xf numFmtId="0" fontId="14" fillId="0" borderId="0" xfId="0" applyFont="1" applyFill="1" applyAlignment="1">
      <alignment horizontal="left"/>
    </xf>
    <xf numFmtId="0" fontId="6" fillId="0" borderId="0" xfId="0" applyFont="1" applyFill="1" applyAlignment="1">
      <alignment horizontal="left" vertical="center" wrapText="1"/>
    </xf>
    <xf numFmtId="0" fontId="14" fillId="0" borderId="0" xfId="0" applyFont="1" applyFill="1" applyAlignment="1">
      <alignment horizontal="left" vertical="center"/>
    </xf>
    <xf numFmtId="0" fontId="14" fillId="0" borderId="0" xfId="0" applyFont="1" applyFill="1" applyBorder="1" applyAlignment="1">
      <alignment horizontal="left" vertical="center"/>
    </xf>
    <xf numFmtId="0" fontId="6" fillId="0" borderId="4" xfId="0" applyFont="1" applyFill="1" applyBorder="1" applyAlignment="1">
      <alignment horizontal="left" vertical="center"/>
    </xf>
    <xf numFmtId="0" fontId="6" fillId="0" borderId="0" xfId="0" applyFont="1" applyFill="1" applyBorder="1" applyAlignment="1">
      <alignment horizontal="left" vertical="center"/>
    </xf>
    <xf numFmtId="4" fontId="14" fillId="0" borderId="0" xfId="0" applyNumberFormat="1" applyFont="1" applyFill="1" applyAlignment="1">
      <alignment horizontal="left" vertical="center"/>
    </xf>
    <xf numFmtId="49" fontId="2" fillId="0" borderId="1" xfId="0" applyNumberFormat="1" applyFont="1" applyFill="1" applyBorder="1" applyAlignment="1">
      <alignment horizontal="center" vertical="top"/>
    </xf>
    <xf numFmtId="49" fontId="2" fillId="0" borderId="1" xfId="0" applyNumberFormat="1" applyFont="1" applyFill="1" applyBorder="1" applyAlignment="1">
      <alignment horizontal="center"/>
    </xf>
    <xf numFmtId="0" fontId="27"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4" fontId="27" fillId="0" borderId="1" xfId="0" applyNumberFormat="1" applyFont="1" applyFill="1" applyBorder="1" applyAlignment="1">
      <alignment horizontal="center" vertical="center"/>
    </xf>
    <xf numFmtId="0" fontId="6" fillId="2" borderId="0" xfId="0" applyFont="1" applyFill="1" applyAlignment="1">
      <alignment wrapText="1"/>
    </xf>
    <xf numFmtId="0" fontId="6" fillId="2" borderId="0" xfId="0" applyFont="1" applyFill="1"/>
    <xf numFmtId="49" fontId="28" fillId="0" borderId="0" xfId="0" applyNumberFormat="1" applyFont="1" applyFill="1" applyBorder="1" applyAlignment="1">
      <alignment horizontal="center"/>
    </xf>
    <xf numFmtId="49" fontId="28" fillId="0" borderId="0" xfId="0" applyNumberFormat="1" applyFont="1" applyFill="1" applyBorder="1" applyAlignment="1">
      <alignment horizontal="left"/>
    </xf>
    <xf numFmtId="0" fontId="29" fillId="0" borderId="0" xfId="0" applyNumberFormat="1" applyFont="1" applyFill="1" applyBorder="1" applyAlignment="1"/>
    <xf numFmtId="0" fontId="29" fillId="3" borderId="0" xfId="0" applyNumberFormat="1" applyFont="1" applyFill="1" applyBorder="1" applyAlignment="1">
      <alignment horizontal="left"/>
    </xf>
    <xf numFmtId="4" fontId="27" fillId="0" borderId="1" xfId="0" applyNumberFormat="1" applyFont="1" applyFill="1" applyBorder="1" applyAlignment="1">
      <alignment horizontal="center" vertical="center"/>
    </xf>
    <xf numFmtId="4" fontId="6" fillId="4" borderId="1" xfId="0" applyNumberFormat="1" applyFont="1" applyFill="1" applyBorder="1" applyAlignment="1">
      <alignment horizontal="center" vertical="center"/>
    </xf>
    <xf numFmtId="4" fontId="14" fillId="4" borderId="1" xfId="0" applyNumberFormat="1" applyFont="1" applyFill="1" applyBorder="1" applyAlignment="1">
      <alignment horizontal="center" vertical="center"/>
    </xf>
    <xf numFmtId="4" fontId="14" fillId="4" borderId="0" xfId="0" applyNumberFormat="1" applyFont="1" applyFill="1" applyAlignment="1">
      <alignment horizontal="left" vertical="center"/>
    </xf>
    <xf numFmtId="4" fontId="27" fillId="4" borderId="1" xfId="0" applyNumberFormat="1" applyFont="1" applyFill="1" applyBorder="1" applyAlignment="1">
      <alignment horizontal="center" vertical="center"/>
    </xf>
    <xf numFmtId="4" fontId="25" fillId="4" borderId="1" xfId="0" applyNumberFormat="1" applyFont="1" applyFill="1" applyBorder="1" applyAlignment="1">
      <alignment horizontal="center" vertical="center"/>
    </xf>
    <xf numFmtId="4" fontId="27" fillId="4" borderId="1" xfId="0" applyNumberFormat="1" applyFont="1" applyFill="1" applyBorder="1" applyAlignment="1">
      <alignment horizontal="center" vertical="center" wrapText="1"/>
    </xf>
    <xf numFmtId="4" fontId="25" fillId="4" borderId="1" xfId="0" applyNumberFormat="1" applyFont="1" applyFill="1" applyBorder="1" applyAlignment="1">
      <alignment horizontal="center" vertical="center" wrapText="1"/>
    </xf>
    <xf numFmtId="4" fontId="25" fillId="4" borderId="1" xfId="0" applyNumberFormat="1" applyFont="1" applyFill="1" applyBorder="1" applyAlignment="1">
      <alignment horizontal="center"/>
    </xf>
    <xf numFmtId="4" fontId="25" fillId="4" borderId="1" xfId="0" applyNumberFormat="1" applyFont="1" applyFill="1" applyBorder="1" applyAlignment="1"/>
    <xf numFmtId="0" fontId="6" fillId="0" borderId="0" xfId="0" applyFont="1" applyFill="1" applyAlignment="1">
      <alignment horizontal="right"/>
    </xf>
    <xf numFmtId="0" fontId="28" fillId="0" borderId="0" xfId="0" applyNumberFormat="1" applyFont="1" applyFill="1" applyBorder="1" applyAlignment="1">
      <alignment horizontal="left"/>
    </xf>
    <xf numFmtId="0" fontId="28" fillId="0" borderId="0" xfId="0" applyNumberFormat="1" applyFont="1" applyFill="1" applyBorder="1" applyAlignment="1">
      <alignment horizontal="center"/>
    </xf>
    <xf numFmtId="0" fontId="28" fillId="0" borderId="0" xfId="0" applyNumberFormat="1" applyFont="1" applyFill="1" applyBorder="1" applyAlignment="1">
      <alignment horizontal="right"/>
    </xf>
    <xf numFmtId="0" fontId="5" fillId="3" borderId="5" xfId="0" applyFont="1" applyFill="1" applyBorder="1" applyAlignment="1"/>
    <xf numFmtId="0" fontId="5" fillId="3" borderId="0" xfId="0" applyFont="1" applyFill="1" applyBorder="1" applyAlignment="1"/>
    <xf numFmtId="0" fontId="8" fillId="0" borderId="0" xfId="0" applyFont="1" applyFill="1"/>
    <xf numFmtId="49" fontId="2" fillId="3" borderId="1" xfId="0" applyNumberFormat="1" applyFont="1" applyFill="1" applyBorder="1" applyAlignment="1">
      <alignment horizontal="center"/>
    </xf>
    <xf numFmtId="0" fontId="6" fillId="0" borderId="3" xfId="0" applyNumberFormat="1" applyFont="1" applyFill="1" applyBorder="1" applyAlignment="1">
      <alignment horizontal="center" vertical="center"/>
    </xf>
    <xf numFmtId="49" fontId="6" fillId="0" borderId="0" xfId="0" applyNumberFormat="1" applyFont="1" applyFill="1" applyBorder="1" applyAlignment="1">
      <alignment horizontal="left"/>
    </xf>
    <xf numFmtId="0"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left" vertical="top"/>
    </xf>
    <xf numFmtId="4"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left" vertical="top" wrapText="1"/>
    </xf>
    <xf numFmtId="49" fontId="11" fillId="3" borderId="1" xfId="0" applyNumberFormat="1" applyFont="1" applyFill="1" applyBorder="1" applyAlignment="1">
      <alignment horizontal="center" vertical="center"/>
    </xf>
    <xf numFmtId="0" fontId="11" fillId="0" borderId="0" xfId="0" applyFont="1" applyFill="1" applyAlignment="1">
      <alignment vertical="center"/>
    </xf>
    <xf numFmtId="0" fontId="11" fillId="0" borderId="0" xfId="0" applyFont="1" applyFill="1" applyAlignment="1">
      <alignment horizontal="center" vertical="center"/>
    </xf>
    <xf numFmtId="0" fontId="11" fillId="0" borderId="0" xfId="0" applyFont="1" applyFill="1" applyAlignment="1">
      <alignment horizontal="left" vertical="top"/>
    </xf>
    <xf numFmtId="0" fontId="29" fillId="0" borderId="0" xfId="0" applyNumberFormat="1" applyFont="1" applyFill="1" applyBorder="1" applyAlignment="1">
      <alignment horizontal="left"/>
    </xf>
    <xf numFmtId="49" fontId="2" fillId="0" borderId="3" xfId="0" applyNumberFormat="1" applyFont="1" applyFill="1" applyBorder="1" applyAlignment="1">
      <alignment horizontal="center"/>
    </xf>
    <xf numFmtId="0" fontId="27" fillId="0" borderId="1" xfId="0" applyFont="1" applyFill="1" applyBorder="1" applyAlignment="1">
      <alignment horizontal="center" vertical="center"/>
    </xf>
    <xf numFmtId="0" fontId="27" fillId="0" borderId="1" xfId="0" applyFont="1" applyFill="1" applyBorder="1" applyAlignment="1">
      <alignment horizontal="center"/>
    </xf>
    <xf numFmtId="4" fontId="27" fillId="4" borderId="1" xfId="0" applyNumberFormat="1" applyFont="1" applyFill="1" applyBorder="1" applyAlignment="1">
      <alignment horizontal="center" vertical="center"/>
    </xf>
    <xf numFmtId="0" fontId="27" fillId="0" borderId="1" xfId="0" applyFont="1" applyFill="1" applyBorder="1" applyAlignment="1">
      <alignment vertical="center" wrapText="1"/>
    </xf>
    <xf numFmtId="0" fontId="3" fillId="3" borderId="0" xfId="0" applyNumberFormat="1" applyFont="1" applyFill="1" applyBorder="1" applyAlignment="1">
      <alignment horizontal="left"/>
    </xf>
    <xf numFmtId="0" fontId="11" fillId="5" borderId="1" xfId="0" applyNumberFormat="1" applyFont="1" applyFill="1" applyBorder="1" applyAlignment="1">
      <alignment horizontal="left" vertical="top" wrapText="1"/>
    </xf>
    <xf numFmtId="49" fontId="11" fillId="5" borderId="1" xfId="0" applyNumberFormat="1" applyFont="1" applyFill="1" applyBorder="1" applyAlignment="1">
      <alignment horizontal="center" vertical="center"/>
    </xf>
    <xf numFmtId="4" fontId="11" fillId="5" borderId="1" xfId="0" applyNumberFormat="1" applyFont="1" applyFill="1" applyBorder="1" applyAlignment="1">
      <alignment horizontal="center" vertical="center"/>
    </xf>
    <xf numFmtId="0" fontId="11" fillId="5" borderId="1" xfId="0" applyNumberFormat="1" applyFont="1" applyFill="1" applyBorder="1" applyAlignment="1">
      <alignment horizontal="center" vertical="center"/>
    </xf>
    <xf numFmtId="0" fontId="11" fillId="5" borderId="0" xfId="0" applyFont="1" applyFill="1"/>
    <xf numFmtId="0" fontId="11" fillId="5" borderId="0" xfId="0" applyFont="1" applyFill="1" applyAlignment="1">
      <alignment vertical="center"/>
    </xf>
    <xf numFmtId="0" fontId="0" fillId="0" borderId="0" xfId="0" applyFill="1" applyAlignment="1">
      <alignment vertical="center"/>
    </xf>
    <xf numFmtId="0" fontId="6" fillId="0" borderId="0" xfId="0" applyFont="1"/>
    <xf numFmtId="0" fontId="6" fillId="0" borderId="0" xfId="0" applyFont="1" applyAlignment="1">
      <alignment horizontal="center" vertical="center"/>
    </xf>
    <xf numFmtId="0" fontId="6" fillId="6" borderId="0" xfId="0" applyFont="1" applyFill="1"/>
    <xf numFmtId="0" fontId="6" fillId="6" borderId="1" xfId="0" applyFont="1" applyFill="1" applyBorder="1" applyAlignment="1">
      <alignment horizontal="center" vertical="center"/>
    </xf>
    <xf numFmtId="49" fontId="6" fillId="6" borderId="1" xfId="0" applyNumberFormat="1" applyFont="1" applyFill="1" applyBorder="1" applyAlignment="1">
      <alignment horizontal="center" vertical="center"/>
    </xf>
    <xf numFmtId="0" fontId="6" fillId="7" borderId="0" xfId="0" applyFont="1" applyFill="1"/>
    <xf numFmtId="0" fontId="6" fillId="7" borderId="1" xfId="0" applyFont="1" applyFill="1" applyBorder="1" applyAlignment="1">
      <alignment horizontal="center" vertical="center"/>
    </xf>
    <xf numFmtId="49" fontId="6" fillId="7" borderId="1" xfId="0" applyNumberFormat="1" applyFont="1" applyFill="1" applyBorder="1" applyAlignment="1">
      <alignment horizontal="center" vertical="center"/>
    </xf>
    <xf numFmtId="0" fontId="6" fillId="7" borderId="1" xfId="0" applyFont="1" applyFill="1" applyBorder="1"/>
    <xf numFmtId="0" fontId="6" fillId="8" borderId="0" xfId="0" applyFont="1" applyFill="1"/>
    <xf numFmtId="0" fontId="6" fillId="8" borderId="1" xfId="0" applyFont="1" applyFill="1" applyBorder="1" applyAlignment="1">
      <alignment horizontal="center" vertical="center"/>
    </xf>
    <xf numFmtId="49" fontId="6" fillId="8" borderId="1" xfId="0" applyNumberFormat="1" applyFont="1" applyFill="1" applyBorder="1" applyAlignment="1">
      <alignment horizontal="center" vertical="center"/>
    </xf>
    <xf numFmtId="0" fontId="6" fillId="8" borderId="1" xfId="0" applyFont="1" applyFill="1" applyBorder="1"/>
    <xf numFmtId="49" fontId="18" fillId="8" borderId="1" xfId="0" applyNumberFormat="1" applyFont="1" applyFill="1" applyBorder="1" applyAlignment="1">
      <alignment horizontal="center" vertical="center"/>
    </xf>
    <xf numFmtId="4" fontId="18" fillId="8" borderId="1" xfId="0" applyNumberFormat="1" applyFont="1" applyFill="1" applyBorder="1" applyAlignment="1">
      <alignment horizontal="center" vertical="center"/>
    </xf>
    <xf numFmtId="0" fontId="18" fillId="8" borderId="1" xfId="0" applyNumberFormat="1" applyFont="1" applyFill="1" applyBorder="1" applyAlignment="1">
      <alignment horizontal="center" vertical="center"/>
    </xf>
    <xf numFmtId="0" fontId="18" fillId="8" borderId="0" xfId="0" applyFont="1" applyFill="1"/>
    <xf numFmtId="0" fontId="18" fillId="0" borderId="1" xfId="0" applyNumberFormat="1" applyFont="1" applyFill="1" applyBorder="1" applyAlignment="1">
      <alignment horizontal="left" vertical="top" wrapText="1"/>
    </xf>
    <xf numFmtId="49" fontId="18" fillId="0" borderId="1" xfId="0" applyNumberFormat="1" applyFont="1" applyFill="1" applyBorder="1" applyAlignment="1">
      <alignment horizontal="center" vertical="center"/>
    </xf>
    <xf numFmtId="4" fontId="18" fillId="0" borderId="1" xfId="0"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0" xfId="0" applyFont="1" applyFill="1"/>
    <xf numFmtId="0" fontId="18" fillId="8" borderId="1" xfId="0" applyNumberFormat="1" applyFont="1" applyFill="1" applyBorder="1" applyAlignment="1">
      <alignment horizontal="left" vertical="top" wrapText="1"/>
    </xf>
    <xf numFmtId="0" fontId="18" fillId="8" borderId="0" xfId="0" applyFont="1" applyFill="1" applyAlignment="1">
      <alignment vertical="center"/>
    </xf>
    <xf numFmtId="0" fontId="18" fillId="0" borderId="1" xfId="0" applyNumberFormat="1" applyFont="1" applyFill="1" applyBorder="1" applyAlignment="1">
      <alignment horizontal="left" vertical="top"/>
    </xf>
    <xf numFmtId="0" fontId="18" fillId="0" borderId="0" xfId="0" applyFont="1" applyFill="1" applyAlignment="1">
      <alignment vertical="center"/>
    </xf>
    <xf numFmtId="0" fontId="18" fillId="0" borderId="1" xfId="0" applyNumberFormat="1" applyFont="1" applyFill="1" applyBorder="1" applyAlignment="1">
      <alignment horizontal="center" vertical="center" wrapText="1"/>
    </xf>
    <xf numFmtId="0" fontId="18" fillId="9" borderId="1" xfId="0" applyNumberFormat="1" applyFont="1" applyFill="1" applyBorder="1" applyAlignment="1">
      <alignment horizontal="left" vertical="top" wrapText="1"/>
    </xf>
    <xf numFmtId="49" fontId="18" fillId="9" borderId="1" xfId="0" applyNumberFormat="1" applyFont="1" applyFill="1" applyBorder="1" applyAlignment="1">
      <alignment horizontal="center" vertical="center"/>
    </xf>
    <xf numFmtId="4" fontId="18" fillId="9" borderId="1" xfId="0" applyNumberFormat="1" applyFont="1" applyFill="1" applyBorder="1" applyAlignment="1">
      <alignment horizontal="center" vertical="center"/>
    </xf>
    <xf numFmtId="0" fontId="18" fillId="9" borderId="1" xfId="0" applyNumberFormat="1" applyFont="1" applyFill="1" applyBorder="1" applyAlignment="1">
      <alignment horizontal="center" vertical="center"/>
    </xf>
    <xf numFmtId="0" fontId="18" fillId="9" borderId="0" xfId="0" applyFont="1" applyFill="1"/>
    <xf numFmtId="0" fontId="18" fillId="9" borderId="0" xfId="0" applyFont="1" applyFill="1" applyAlignment="1">
      <alignment vertical="center"/>
    </xf>
    <xf numFmtId="0" fontId="18" fillId="9" borderId="1" xfId="0" applyNumberFormat="1" applyFont="1" applyFill="1" applyBorder="1" applyAlignment="1">
      <alignment horizontal="left" vertical="top"/>
    </xf>
    <xf numFmtId="4" fontId="18" fillId="9" borderId="1" xfId="0" applyNumberFormat="1" applyFont="1" applyFill="1" applyBorder="1" applyAlignment="1" applyProtection="1">
      <alignment horizontal="center" vertical="center"/>
      <protection locked="0"/>
    </xf>
    <xf numFmtId="0" fontId="11" fillId="9" borderId="1" xfId="0" applyNumberFormat="1" applyFont="1" applyFill="1" applyBorder="1" applyAlignment="1">
      <alignment horizontal="left" vertical="top" wrapText="1"/>
    </xf>
    <xf numFmtId="49" fontId="11" fillId="9" borderId="1" xfId="0" applyNumberFormat="1" applyFont="1" applyFill="1" applyBorder="1" applyAlignment="1">
      <alignment horizontal="center" vertical="center"/>
    </xf>
    <xf numFmtId="4" fontId="11" fillId="9" borderId="1" xfId="0" applyNumberFormat="1" applyFont="1" applyFill="1" applyBorder="1" applyAlignment="1">
      <alignment horizontal="center" vertical="center"/>
    </xf>
    <xf numFmtId="0" fontId="11" fillId="9" borderId="1" xfId="0" applyNumberFormat="1" applyFont="1" applyFill="1" applyBorder="1" applyAlignment="1">
      <alignment horizontal="center" vertical="center"/>
    </xf>
    <xf numFmtId="0" fontId="11" fillId="9" borderId="0" xfId="0" applyFont="1" applyFill="1"/>
    <xf numFmtId="49" fontId="18" fillId="9" borderId="1" xfId="0" applyNumberFormat="1" applyFont="1" applyFill="1" applyBorder="1" applyAlignment="1">
      <alignment horizontal="left" vertical="center"/>
    </xf>
    <xf numFmtId="0" fontId="18" fillId="5" borderId="0" xfId="0" applyFont="1" applyFill="1"/>
    <xf numFmtId="4" fontId="6" fillId="0" borderId="0" xfId="0" applyNumberFormat="1" applyFont="1" applyFill="1" applyAlignment="1" applyProtection="1">
      <alignment horizontal="center" vertical="center" wrapText="1"/>
      <protection locked="0"/>
    </xf>
    <xf numFmtId="4" fontId="6" fillId="0" borderId="0" xfId="0" applyNumberFormat="1" applyFont="1" applyFill="1" applyAlignment="1" applyProtection="1">
      <alignment wrapText="1"/>
      <protection locked="0"/>
    </xf>
    <xf numFmtId="49" fontId="6" fillId="0" borderId="0" xfId="0" applyNumberFormat="1" applyFont="1" applyFill="1" applyAlignment="1" applyProtection="1">
      <alignment horizontal="center" vertical="center" wrapText="1"/>
      <protection locked="0"/>
    </xf>
    <xf numFmtId="3" fontId="6" fillId="0" borderId="0" xfId="0" applyNumberFormat="1" applyFont="1" applyFill="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3" fontId="2" fillId="0" borderId="1" xfId="0" applyNumberFormat="1" applyFont="1" applyFill="1" applyBorder="1" applyAlignment="1" applyProtection="1">
      <alignment horizontal="center" wrapText="1"/>
      <protection locked="0"/>
    </xf>
    <xf numFmtId="3" fontId="2" fillId="0" borderId="1" xfId="0" applyNumberFormat="1" applyFont="1" applyFill="1" applyBorder="1" applyAlignment="1" applyProtection="1">
      <alignment horizontal="center" vertical="center" wrapText="1"/>
      <protection locked="0"/>
    </xf>
    <xf numFmtId="49" fontId="2" fillId="0" borderId="0" xfId="0" applyNumberFormat="1" applyFont="1" applyFill="1" applyAlignment="1" applyProtection="1">
      <alignment wrapText="1"/>
      <protection locked="0"/>
    </xf>
    <xf numFmtId="4" fontId="2" fillId="0" borderId="0" xfId="0" applyNumberFormat="1" applyFont="1" applyFill="1" applyAlignment="1" applyProtection="1">
      <alignment wrapText="1"/>
      <protection locked="0"/>
    </xf>
    <xf numFmtId="49" fontId="22" fillId="5" borderId="1" xfId="0" applyNumberFormat="1" applyFont="1" applyFill="1" applyBorder="1" applyAlignment="1" applyProtection="1">
      <alignment horizontal="center" vertical="center" wrapText="1"/>
      <protection locked="0"/>
    </xf>
    <xf numFmtId="4" fontId="14" fillId="5" borderId="1" xfId="0" applyNumberFormat="1" applyFont="1" applyFill="1" applyBorder="1" applyAlignment="1" applyProtection="1">
      <alignment vertical="center" wrapText="1"/>
      <protection locked="0"/>
    </xf>
    <xf numFmtId="49" fontId="14" fillId="5" borderId="1" xfId="0" applyNumberFormat="1" applyFont="1" applyFill="1" applyBorder="1" applyAlignment="1" applyProtection="1">
      <alignment horizontal="center" vertical="center" wrapText="1"/>
      <protection locked="0"/>
    </xf>
    <xf numFmtId="4" fontId="14" fillId="5" borderId="1" xfId="3" applyNumberFormat="1" applyFont="1" applyFill="1" applyBorder="1" applyAlignment="1" applyProtection="1">
      <alignment horizontal="center" vertical="center" wrapText="1"/>
      <protection locked="0"/>
    </xf>
    <xf numFmtId="4" fontId="14" fillId="5" borderId="1" xfId="3" applyNumberFormat="1" applyFont="1" applyFill="1" applyBorder="1" applyAlignment="1" applyProtection="1">
      <alignment horizontal="center" vertical="center" wrapText="1"/>
    </xf>
    <xf numFmtId="165" fontId="14" fillId="5" borderId="1" xfId="3" applyNumberFormat="1" applyFont="1" applyFill="1" applyBorder="1" applyAlignment="1" applyProtection="1">
      <alignment horizontal="center" vertical="center" wrapText="1"/>
      <protection locked="0"/>
    </xf>
    <xf numFmtId="49" fontId="14" fillId="5" borderId="0" xfId="0" applyNumberFormat="1" applyFont="1" applyFill="1" applyAlignment="1" applyProtection="1">
      <alignment vertical="center" wrapText="1"/>
      <protection locked="0"/>
    </xf>
    <xf numFmtId="4" fontId="14" fillId="5" borderId="0" xfId="0" applyNumberFormat="1" applyFont="1" applyFill="1" applyAlignment="1" applyProtection="1">
      <alignment vertical="center" wrapText="1"/>
      <protection locked="0"/>
    </xf>
    <xf numFmtId="4" fontId="6" fillId="0" borderId="1" xfId="0" applyNumberFormat="1" applyFont="1" applyFill="1" applyBorder="1" applyAlignment="1" applyProtection="1">
      <alignment horizontal="center" vertical="center" wrapText="1"/>
      <protection locked="0"/>
    </xf>
    <xf numFmtId="49" fontId="6" fillId="0" borderId="1" xfId="0" applyNumberFormat="1" applyFont="1" applyFill="1" applyBorder="1" applyAlignment="1" applyProtection="1">
      <alignment horizontal="center" vertical="center" wrapText="1"/>
      <protection locked="0"/>
    </xf>
    <xf numFmtId="4" fontId="6" fillId="0" borderId="1" xfId="3" applyNumberFormat="1" applyFont="1" applyFill="1" applyBorder="1" applyAlignment="1" applyProtection="1">
      <alignment horizontal="center" vertical="center" wrapText="1"/>
      <protection locked="0"/>
    </xf>
    <xf numFmtId="4" fontId="6" fillId="0" borderId="1" xfId="3" applyNumberFormat="1" applyFont="1" applyFill="1" applyBorder="1" applyAlignment="1" applyProtection="1">
      <alignment horizontal="center" vertical="center" wrapText="1"/>
    </xf>
    <xf numFmtId="165" fontId="6" fillId="0" borderId="1" xfId="3" applyNumberFormat="1" applyFont="1" applyFill="1" applyBorder="1" applyAlignment="1" applyProtection="1">
      <alignment horizontal="center" vertical="center" wrapText="1"/>
      <protection locked="0"/>
    </xf>
    <xf numFmtId="49" fontId="6" fillId="0" borderId="0" xfId="0" applyNumberFormat="1" applyFont="1" applyFill="1" applyAlignment="1" applyProtection="1">
      <alignment wrapText="1"/>
      <protection locked="0"/>
    </xf>
    <xf numFmtId="0" fontId="6" fillId="0" borderId="1" xfId="0" applyNumberFormat="1" applyFont="1" applyFill="1" applyBorder="1" applyAlignment="1" applyProtection="1">
      <alignment horizontal="center" vertical="center" wrapText="1"/>
      <protection locked="0"/>
    </xf>
    <xf numFmtId="49" fontId="22" fillId="10" borderId="1" xfId="0" applyNumberFormat="1" applyFont="1" applyFill="1" applyBorder="1" applyAlignment="1" applyProtection="1">
      <alignment horizontal="center" vertical="center" wrapText="1"/>
      <protection locked="0"/>
    </xf>
    <xf numFmtId="4" fontId="14" fillId="10" borderId="1" xfId="0" applyNumberFormat="1" applyFont="1" applyFill="1" applyBorder="1" applyAlignment="1" applyProtection="1">
      <alignment wrapText="1"/>
      <protection locked="0"/>
    </xf>
    <xf numFmtId="49" fontId="14" fillId="10" borderId="1" xfId="0" applyNumberFormat="1" applyFont="1" applyFill="1" applyBorder="1" applyAlignment="1" applyProtection="1">
      <alignment horizontal="center" vertical="center" wrapText="1"/>
      <protection locked="0"/>
    </xf>
    <xf numFmtId="4" fontId="14" fillId="10" borderId="1" xfId="3" applyNumberFormat="1" applyFont="1" applyFill="1" applyBorder="1" applyAlignment="1" applyProtection="1">
      <alignment horizontal="center" vertical="center" wrapText="1"/>
      <protection locked="0"/>
    </xf>
    <xf numFmtId="4" fontId="14" fillId="10" borderId="1" xfId="3" applyNumberFormat="1" applyFont="1" applyFill="1" applyBorder="1" applyAlignment="1" applyProtection="1">
      <alignment horizontal="center" vertical="center" wrapText="1"/>
    </xf>
    <xf numFmtId="165" fontId="14" fillId="10" borderId="1" xfId="3" applyNumberFormat="1" applyFont="1" applyFill="1" applyBorder="1" applyAlignment="1" applyProtection="1">
      <alignment horizontal="center" vertical="center" wrapText="1"/>
      <protection locked="0"/>
    </xf>
    <xf numFmtId="0" fontId="14" fillId="0" borderId="0" xfId="0" applyFont="1" applyFill="1" applyAlignment="1">
      <alignment vertical="center"/>
    </xf>
    <xf numFmtId="4" fontId="22" fillId="10" borderId="0" xfId="0" applyNumberFormat="1" applyFont="1" applyFill="1" applyAlignment="1" applyProtection="1">
      <alignment wrapText="1"/>
      <protection locked="0"/>
    </xf>
    <xf numFmtId="49" fontId="8" fillId="0" borderId="1" xfId="0" applyNumberFormat="1" applyFont="1" applyFill="1" applyBorder="1" applyAlignment="1" applyProtection="1">
      <alignment horizontal="center" vertical="center" wrapText="1"/>
      <protection locked="0"/>
    </xf>
    <xf numFmtId="4" fontId="6" fillId="0" borderId="1" xfId="0" applyNumberFormat="1" applyFont="1" applyFill="1" applyBorder="1" applyAlignment="1" applyProtection="1">
      <alignment wrapText="1"/>
      <protection locked="0"/>
    </xf>
    <xf numFmtId="165" fontId="8" fillId="0" borderId="1" xfId="3" applyNumberFormat="1" applyFont="1" applyFill="1" applyBorder="1" applyAlignment="1" applyProtection="1">
      <alignment horizontal="center" vertical="center" wrapText="1"/>
      <protection locked="0"/>
    </xf>
    <xf numFmtId="4" fontId="8" fillId="0" borderId="0" xfId="0" applyNumberFormat="1" applyFont="1" applyFill="1" applyAlignment="1" applyProtection="1">
      <alignment wrapText="1"/>
      <protection locked="0"/>
    </xf>
    <xf numFmtId="4" fontId="14" fillId="10" borderId="1" xfId="0" applyNumberFormat="1" applyFont="1" applyFill="1" applyBorder="1" applyAlignment="1" applyProtection="1">
      <alignment vertical="center" wrapText="1"/>
      <protection locked="0"/>
    </xf>
    <xf numFmtId="4" fontId="22" fillId="10" borderId="0" xfId="0" applyNumberFormat="1" applyFont="1" applyFill="1" applyAlignment="1" applyProtection="1">
      <alignment vertical="center" wrapText="1"/>
      <protection locked="0"/>
    </xf>
    <xf numFmtId="0" fontId="27" fillId="0" borderId="1" xfId="1" applyFont="1" applyFill="1" applyBorder="1" applyAlignment="1" applyProtection="1">
      <alignment vertical="top" wrapText="1"/>
      <protection locked="0"/>
    </xf>
    <xf numFmtId="4" fontId="14" fillId="5" borderId="1" xfId="0" applyNumberFormat="1" applyFont="1" applyFill="1" applyBorder="1" applyAlignment="1" applyProtection="1">
      <alignment horizontal="center" vertical="center" wrapText="1"/>
      <protection locked="0"/>
    </xf>
    <xf numFmtId="4" fontId="14" fillId="10" borderId="1" xfId="0" applyNumberFormat="1" applyFont="1" applyFill="1" applyBorder="1" applyAlignment="1" applyProtection="1">
      <alignment horizontal="center" vertical="center" wrapText="1"/>
      <protection locked="0"/>
    </xf>
    <xf numFmtId="49" fontId="14" fillId="10" borderId="0" xfId="0" applyNumberFormat="1" applyFont="1" applyFill="1" applyAlignment="1" applyProtection="1">
      <alignment vertical="center" wrapText="1"/>
      <protection locked="0"/>
    </xf>
    <xf numFmtId="4" fontId="14" fillId="10" borderId="0" xfId="0" applyNumberFormat="1" applyFont="1" applyFill="1" applyAlignment="1" applyProtection="1">
      <alignment vertical="center" wrapText="1"/>
      <protection locked="0"/>
    </xf>
    <xf numFmtId="49" fontId="30" fillId="10" borderId="0" xfId="0" applyNumberFormat="1" applyFont="1" applyFill="1" applyAlignment="1" applyProtection="1">
      <alignment vertical="center" wrapText="1"/>
      <protection locked="0"/>
    </xf>
    <xf numFmtId="4" fontId="30" fillId="10" borderId="0" xfId="0" applyNumberFormat="1" applyFont="1" applyFill="1" applyAlignment="1" applyProtection="1">
      <alignment vertical="center" wrapText="1"/>
      <protection locked="0"/>
    </xf>
    <xf numFmtId="4" fontId="14" fillId="0" borderId="1" xfId="0" applyNumberFormat="1" applyFont="1" applyFill="1" applyBorder="1" applyAlignment="1" applyProtection="1">
      <alignment horizontal="center" vertical="center" wrapText="1"/>
      <protection locked="0"/>
    </xf>
    <xf numFmtId="4" fontId="14" fillId="0" borderId="1" xfId="3" applyNumberFormat="1" applyFont="1" applyFill="1" applyBorder="1" applyAlignment="1" applyProtection="1">
      <alignment horizontal="center" vertical="center" wrapText="1"/>
    </xf>
    <xf numFmtId="4" fontId="31" fillId="0" borderId="0" xfId="0" applyNumberFormat="1" applyFont="1" applyFill="1" applyAlignment="1" applyProtection="1">
      <alignment wrapText="1"/>
      <protection locked="0"/>
    </xf>
    <xf numFmtId="4" fontId="23" fillId="0" borderId="1" xfId="0" applyNumberFormat="1" applyFont="1" applyFill="1" applyBorder="1" applyAlignment="1" applyProtection="1">
      <alignment horizontal="center" vertical="center" wrapText="1"/>
      <protection locked="0"/>
    </xf>
    <xf numFmtId="49" fontId="23" fillId="0" borderId="0" xfId="0" applyNumberFormat="1" applyFont="1" applyFill="1" applyAlignment="1" applyProtection="1">
      <alignment wrapText="1"/>
      <protection locked="0"/>
    </xf>
    <xf numFmtId="4" fontId="23" fillId="0" borderId="0" xfId="0" applyNumberFormat="1" applyFont="1" applyFill="1" applyAlignment="1" applyProtection="1">
      <alignment wrapText="1"/>
      <protection locked="0"/>
    </xf>
    <xf numFmtId="165" fontId="23" fillId="0" borderId="1" xfId="3" applyNumberFormat="1" applyFont="1" applyFill="1" applyBorder="1" applyAlignment="1" applyProtection="1">
      <alignment horizontal="center" vertical="center" wrapText="1"/>
      <protection locked="0"/>
    </xf>
    <xf numFmtId="0" fontId="6" fillId="7" borderId="1" xfId="0" applyFont="1" applyFill="1" applyBorder="1" applyAlignment="1">
      <alignment horizontal="center" vertical="center"/>
    </xf>
    <xf numFmtId="49" fontId="6" fillId="7" borderId="1" xfId="0" applyNumberFormat="1" applyFont="1" applyFill="1" applyBorder="1" applyAlignment="1">
      <alignment horizontal="center" vertical="center"/>
    </xf>
    <xf numFmtId="0" fontId="6" fillId="8" borderId="1" xfId="0" applyFont="1" applyFill="1" applyBorder="1" applyAlignment="1">
      <alignment horizontal="center" vertical="center"/>
    </xf>
    <xf numFmtId="0" fontId="6" fillId="7" borderId="1" xfId="0" applyFont="1" applyFill="1" applyBorder="1" applyAlignment="1">
      <alignment horizontal="center" vertical="center"/>
    </xf>
    <xf numFmtId="49" fontId="6" fillId="7" borderId="1" xfId="0" applyNumberFormat="1" applyFont="1" applyFill="1" applyBorder="1" applyAlignment="1">
      <alignment horizontal="center" vertical="center"/>
    </xf>
    <xf numFmtId="0" fontId="6" fillId="7" borderId="1" xfId="0" applyFont="1" applyFill="1" applyBorder="1" applyAlignment="1">
      <alignment wrapText="1"/>
    </xf>
    <xf numFmtId="0" fontId="6" fillId="6" borderId="1" xfId="0" applyFont="1" applyFill="1" applyBorder="1" applyAlignment="1">
      <alignment horizontal="center" vertical="center"/>
    </xf>
    <xf numFmtId="0" fontId="6" fillId="7" borderId="0" xfId="0" applyFont="1" applyFill="1" applyBorder="1" applyAlignment="1">
      <alignment horizontal="center" vertical="center"/>
    </xf>
    <xf numFmtId="49" fontId="6" fillId="7" borderId="0" xfId="0" applyNumberFormat="1" applyFont="1" applyFill="1" applyBorder="1" applyAlignment="1">
      <alignment horizontal="center" vertical="center"/>
    </xf>
    <xf numFmtId="0" fontId="6" fillId="7" borderId="0" xfId="0" applyFont="1" applyFill="1" applyBorder="1" applyAlignment="1">
      <alignment wrapText="1"/>
    </xf>
    <xf numFmtId="0" fontId="6" fillId="7" borderId="1" xfId="0" applyFont="1" applyFill="1" applyBorder="1" applyAlignment="1">
      <alignment horizontal="center" vertical="center" wrapText="1"/>
    </xf>
    <xf numFmtId="49" fontId="6" fillId="7" borderId="1" xfId="0" applyNumberFormat="1" applyFont="1" applyFill="1" applyBorder="1" applyAlignment="1">
      <alignment horizontal="center" vertical="center"/>
    </xf>
    <xf numFmtId="0" fontId="6" fillId="7" borderId="1" xfId="0" applyFont="1" applyFill="1" applyBorder="1" applyAlignment="1">
      <alignment horizontal="center" vertical="center"/>
    </xf>
    <xf numFmtId="0" fontId="6" fillId="7" borderId="6" xfId="0" applyFont="1" applyFill="1" applyBorder="1" applyAlignment="1">
      <alignment horizontal="center" vertical="center"/>
    </xf>
    <xf numFmtId="0" fontId="6" fillId="6" borderId="1"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1" xfId="0" applyFont="1" applyFill="1" applyBorder="1" applyAlignment="1">
      <alignment horizontal="center" vertical="center"/>
    </xf>
    <xf numFmtId="49" fontId="6" fillId="8" borderId="1" xfId="0" applyNumberFormat="1" applyFont="1" applyFill="1" applyBorder="1" applyAlignment="1">
      <alignment horizontal="center" vertical="center"/>
    </xf>
    <xf numFmtId="0" fontId="6" fillId="8" borderId="1" xfId="0" applyFont="1" applyFill="1" applyBorder="1" applyAlignment="1">
      <alignment wrapText="1"/>
    </xf>
    <xf numFmtId="0" fontId="6" fillId="8"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7" fillId="0" borderId="2" xfId="0" applyFont="1" applyFill="1" applyBorder="1" applyAlignment="1">
      <alignment horizontal="center" vertical="center"/>
    </xf>
    <xf numFmtId="0" fontId="27" fillId="0" borderId="0" xfId="0" applyFont="1" applyFill="1" applyAlignment="1">
      <alignment horizontal="center"/>
    </xf>
    <xf numFmtId="0" fontId="27" fillId="0" borderId="1" xfId="0" applyFont="1" applyFill="1" applyBorder="1" applyAlignment="1">
      <alignment horizontal="center"/>
    </xf>
    <xf numFmtId="0" fontId="25" fillId="0" borderId="1" xfId="0" applyFont="1" applyFill="1" applyBorder="1" applyAlignment="1">
      <alignment horizontal="center"/>
    </xf>
    <xf numFmtId="0" fontId="25" fillId="4" borderId="1" xfId="0" applyFont="1" applyFill="1" applyBorder="1" applyAlignment="1">
      <alignment horizontal="center"/>
    </xf>
    <xf numFmtId="0" fontId="27" fillId="0" borderId="1" xfId="0" applyFont="1" applyFill="1" applyBorder="1" applyAlignment="1">
      <alignment horizontal="center" vertical="center"/>
    </xf>
    <xf numFmtId="0" fontId="27" fillId="0" borderId="2" xfId="0" applyFont="1" applyFill="1" applyBorder="1" applyAlignment="1">
      <alignment horizontal="center" vertical="center" wrapText="1"/>
    </xf>
    <xf numFmtId="0" fontId="25" fillId="0" borderId="2" xfId="0" applyFont="1" applyFill="1" applyBorder="1" applyAlignment="1">
      <alignment horizontal="center" vertical="center"/>
    </xf>
    <xf numFmtId="4" fontId="27" fillId="4" borderId="1"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6" fillId="6" borderId="1" xfId="0" applyFont="1" applyFill="1" applyBorder="1"/>
    <xf numFmtId="49" fontId="6" fillId="8" borderId="2" xfId="0" applyNumberFormat="1" applyFont="1" applyFill="1" applyBorder="1" applyAlignment="1">
      <alignment horizontal="center" vertical="center"/>
    </xf>
    <xf numFmtId="0" fontId="6" fillId="8" borderId="2" xfId="0" applyFont="1" applyFill="1" applyBorder="1"/>
    <xf numFmtId="0" fontId="6" fillId="8" borderId="7" xfId="0" applyFont="1" applyFill="1" applyBorder="1" applyAlignment="1">
      <alignment horizontal="center" vertical="center"/>
    </xf>
    <xf numFmtId="0" fontId="6" fillId="8" borderId="7" xfId="0" applyFont="1" applyFill="1" applyBorder="1"/>
    <xf numFmtId="49" fontId="8" fillId="0" borderId="4" xfId="0" applyNumberFormat="1" applyFont="1" applyFill="1" applyBorder="1" applyAlignment="1" applyProtection="1">
      <alignment horizontal="center" vertical="center" wrapText="1"/>
      <protection locked="0"/>
    </xf>
    <xf numFmtId="4" fontId="25" fillId="4" borderId="0" xfId="0" applyNumberFormat="1" applyFont="1" applyFill="1" applyBorder="1" applyAlignment="1">
      <alignment horizontal="center" vertical="center"/>
    </xf>
    <xf numFmtId="0" fontId="0" fillId="0" borderId="0" xfId="0" applyFill="1"/>
    <xf numFmtId="0" fontId="25" fillId="4" borderId="1" xfId="0" applyFont="1" applyFill="1" applyBorder="1" applyAlignment="1">
      <alignment horizontal="center" vertical="center"/>
    </xf>
    <xf numFmtId="0" fontId="9" fillId="4" borderId="0" xfId="0" applyFont="1" applyFill="1"/>
    <xf numFmtId="0" fontId="25" fillId="4" borderId="1" xfId="0" applyFont="1" applyFill="1" applyBorder="1" applyAlignment="1">
      <alignment horizontal="center" vertical="center" wrapText="1"/>
    </xf>
    <xf numFmtId="0" fontId="9" fillId="4" borderId="0" xfId="0" applyFont="1" applyFill="1" applyAlignment="1">
      <alignment wrapText="1"/>
    </xf>
    <xf numFmtId="0" fontId="0" fillId="0" borderId="0" xfId="0" applyFill="1" applyAlignment="1">
      <alignment wrapText="1"/>
    </xf>
    <xf numFmtId="0" fontId="0" fillId="0" borderId="0" xfId="0" applyFill="1" applyAlignment="1">
      <alignment horizontal="center" vertical="center"/>
    </xf>
    <xf numFmtId="0" fontId="6" fillId="8" borderId="3"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6" xfId="0" applyFont="1" applyFill="1" applyBorder="1" applyAlignment="1">
      <alignment horizontal="center" vertical="center"/>
    </xf>
    <xf numFmtId="0" fontId="6" fillId="7" borderId="6" xfId="0" applyFont="1" applyFill="1" applyBorder="1" applyAlignment="1">
      <alignment horizontal="center" vertical="center"/>
    </xf>
    <xf numFmtId="0" fontId="6" fillId="8" borderId="1" xfId="0" applyFont="1" applyFill="1" applyBorder="1" applyAlignment="1">
      <alignment horizontal="center" vertical="center"/>
    </xf>
    <xf numFmtId="0" fontId="6" fillId="6" borderId="1" xfId="0" applyFont="1" applyFill="1" applyBorder="1" applyAlignment="1">
      <alignment horizontal="center"/>
    </xf>
    <xf numFmtId="4" fontId="27" fillId="4" borderId="1" xfId="0" applyNumberFormat="1" applyFont="1" applyFill="1" applyBorder="1" applyAlignment="1">
      <alignment horizontal="center" vertical="center"/>
    </xf>
    <xf numFmtId="0" fontId="27"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32" fillId="0" borderId="1" xfId="0" applyFont="1" applyBorder="1" applyAlignment="1">
      <alignment horizontal="center" vertical="center" wrapText="1"/>
    </xf>
    <xf numFmtId="0" fontId="27" fillId="0" borderId="1" xfId="0" applyFont="1" applyBorder="1" applyAlignment="1">
      <alignment horizontal="center" vertical="center"/>
    </xf>
    <xf numFmtId="4" fontId="27"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4" fontId="27" fillId="0" borderId="1" xfId="0" applyNumberFormat="1" applyFont="1" applyBorder="1" applyAlignment="1">
      <alignment horizontal="center" vertical="center"/>
    </xf>
    <xf numFmtId="0" fontId="27" fillId="0" borderId="2" xfId="0" applyFont="1" applyBorder="1" applyAlignment="1">
      <alignment horizontal="center" vertical="center"/>
    </xf>
    <xf numFmtId="4" fontId="27" fillId="0" borderId="2" xfId="0" applyNumberFormat="1" applyFont="1" applyBorder="1" applyAlignment="1">
      <alignment horizontal="center" vertical="center" wrapText="1"/>
    </xf>
    <xf numFmtId="2"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4"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wrapText="1"/>
    </xf>
    <xf numFmtId="0" fontId="5" fillId="0" borderId="0" xfId="0" applyFont="1" applyFill="1" applyAlignment="1">
      <alignment horizontal="left"/>
    </xf>
    <xf numFmtId="0" fontId="16" fillId="0" borderId="0" xfId="0" applyFont="1" applyFill="1" applyAlignment="1">
      <alignment horizontal="center"/>
    </xf>
    <xf numFmtId="0" fontId="6" fillId="0" borderId="5" xfId="0" applyNumberFormat="1" applyFont="1" applyFill="1" applyBorder="1" applyAlignment="1">
      <alignment horizontal="center"/>
    </xf>
    <xf numFmtId="0" fontId="11" fillId="3" borderId="5" xfId="0" applyFont="1" applyFill="1" applyBorder="1" applyAlignment="1">
      <alignment horizontal="center" vertical="center" wrapText="1"/>
    </xf>
    <xf numFmtId="0" fontId="15" fillId="3" borderId="0" xfId="0" applyNumberFormat="1" applyFont="1" applyFill="1" applyBorder="1" applyAlignment="1">
      <alignment horizontal="center" vertical="top"/>
    </xf>
    <xf numFmtId="0" fontId="11" fillId="0" borderId="5" xfId="0" applyFont="1" applyFill="1" applyBorder="1" applyAlignment="1">
      <alignment horizontal="left" vertical="center" wrapText="1"/>
    </xf>
    <xf numFmtId="0" fontId="15" fillId="0" borderId="0" xfId="0" applyNumberFormat="1" applyFont="1" applyFill="1" applyBorder="1" applyAlignment="1">
      <alignment horizontal="center" vertical="top"/>
    </xf>
    <xf numFmtId="0" fontId="6" fillId="0" borderId="0" xfId="0" applyFont="1" applyFill="1" applyAlignment="1">
      <alignment horizontal="right"/>
    </xf>
    <xf numFmtId="0" fontId="6" fillId="0" borderId="0" xfId="0" applyFont="1" applyFill="1" applyBorder="1" applyAlignment="1">
      <alignment horizontal="right"/>
    </xf>
    <xf numFmtId="0" fontId="5" fillId="3" borderId="5" xfId="0" applyFont="1" applyFill="1" applyBorder="1" applyAlignment="1">
      <alignment horizontal="center"/>
    </xf>
    <xf numFmtId="0" fontId="16" fillId="3" borderId="5" xfId="0" applyFont="1" applyFill="1" applyBorder="1" applyAlignment="1">
      <alignment horizontal="center" wrapText="1"/>
    </xf>
    <xf numFmtId="0" fontId="5" fillId="3" borderId="5" xfId="0" applyFont="1" applyFill="1" applyBorder="1" applyAlignment="1">
      <alignment horizontal="center" wrapText="1"/>
    </xf>
    <xf numFmtId="0" fontId="5" fillId="0" borderId="0" xfId="0" applyFont="1" applyFill="1" applyAlignment="1">
      <alignment horizontal="left" vertical="top" wrapText="1"/>
    </xf>
    <xf numFmtId="0" fontId="14" fillId="3" borderId="5" xfId="0" applyFont="1" applyFill="1" applyBorder="1" applyAlignment="1">
      <alignment horizontal="center"/>
    </xf>
    <xf numFmtId="49" fontId="18" fillId="0" borderId="3" xfId="0" applyNumberFormat="1" applyFont="1" applyFill="1" applyBorder="1" applyAlignment="1">
      <alignment horizontal="center" vertical="center"/>
    </xf>
    <xf numFmtId="49" fontId="18" fillId="0" borderId="8" xfId="0" applyNumberFormat="1" applyFont="1" applyFill="1" applyBorder="1" applyAlignment="1">
      <alignment horizontal="center" vertical="center"/>
    </xf>
    <xf numFmtId="49" fontId="18" fillId="0" borderId="6" xfId="0" applyNumberFormat="1" applyFont="1" applyFill="1" applyBorder="1" applyAlignment="1">
      <alignment horizontal="center" vertical="center"/>
    </xf>
    <xf numFmtId="0" fontId="11" fillId="0" borderId="3" xfId="0" applyNumberFormat="1" applyFont="1" applyFill="1" applyBorder="1" applyAlignment="1">
      <alignment horizontal="center" vertical="top" wrapText="1"/>
    </xf>
    <xf numFmtId="0" fontId="11" fillId="0" borderId="6" xfId="0" applyNumberFormat="1" applyFont="1" applyFill="1" applyBorder="1" applyAlignment="1">
      <alignment horizontal="center" vertical="top" wrapText="1"/>
    </xf>
    <xf numFmtId="0" fontId="11" fillId="0" borderId="0" xfId="0" applyFont="1" applyFill="1" applyAlignment="1">
      <alignment horizontal="center"/>
    </xf>
    <xf numFmtId="0" fontId="11" fillId="0" borderId="3" xfId="0" applyNumberFormat="1" applyFont="1" applyFill="1" applyBorder="1" applyAlignment="1">
      <alignment horizontal="center" vertical="top"/>
    </xf>
    <xf numFmtId="0" fontId="11" fillId="0" borderId="6" xfId="0" applyNumberFormat="1" applyFont="1" applyFill="1" applyBorder="1" applyAlignment="1">
      <alignment horizontal="center" vertical="top"/>
    </xf>
    <xf numFmtId="0" fontId="11" fillId="0" borderId="1" xfId="0" applyNumberFormat="1" applyFont="1" applyFill="1" applyBorder="1" applyAlignment="1">
      <alignment horizontal="center" vertical="center"/>
    </xf>
    <xf numFmtId="0" fontId="11" fillId="0" borderId="0" xfId="0" applyFont="1" applyFill="1" applyAlignment="1">
      <alignment horizontal="center" vertical="center" wrapText="1"/>
    </xf>
    <xf numFmtId="0" fontId="11" fillId="0" borderId="4" xfId="0" applyFont="1" applyFill="1" applyBorder="1" applyAlignment="1">
      <alignment horizontal="center" vertical="center"/>
    </xf>
    <xf numFmtId="49" fontId="2" fillId="0" borderId="1" xfId="0" applyNumberFormat="1" applyFont="1" applyFill="1" applyBorder="1" applyAlignment="1">
      <alignment horizontal="center"/>
    </xf>
    <xf numFmtId="0" fontId="2" fillId="0" borderId="1" xfId="0" applyNumberFormat="1" applyFont="1" applyFill="1" applyBorder="1" applyAlignment="1">
      <alignment horizontal="left" wrapText="1" indent="1"/>
    </xf>
    <xf numFmtId="0" fontId="2" fillId="0" borderId="1" xfId="0" applyNumberFormat="1" applyFont="1" applyFill="1" applyBorder="1" applyAlignment="1">
      <alignment horizontal="left" indent="1"/>
    </xf>
    <xf numFmtId="0" fontId="2" fillId="0" borderId="1" xfId="0" applyNumberFormat="1" applyFont="1" applyFill="1" applyBorder="1" applyAlignment="1">
      <alignment horizontal="center"/>
    </xf>
    <xf numFmtId="0" fontId="2" fillId="0" borderId="9" xfId="0" applyNumberFormat="1" applyFont="1" applyFill="1" applyBorder="1" applyAlignment="1">
      <alignment horizontal="center" vertical="top" wrapText="1"/>
    </xf>
    <xf numFmtId="0" fontId="2" fillId="0" borderId="10" xfId="0" applyNumberFormat="1" applyFont="1" applyFill="1" applyBorder="1" applyAlignment="1">
      <alignment horizontal="center" vertical="top" wrapText="1"/>
    </xf>
    <xf numFmtId="0" fontId="2" fillId="0" borderId="11" xfId="0" applyNumberFormat="1" applyFont="1" applyFill="1" applyBorder="1" applyAlignment="1">
      <alignment horizontal="center" vertical="top" wrapText="1"/>
    </xf>
    <xf numFmtId="0" fontId="2" fillId="0" borderId="12" xfId="0" applyNumberFormat="1" applyFont="1" applyFill="1" applyBorder="1" applyAlignment="1">
      <alignment horizontal="center" vertical="top" wrapText="1"/>
    </xf>
    <xf numFmtId="0" fontId="2" fillId="0" borderId="5" xfId="0" applyNumberFormat="1" applyFont="1" applyFill="1" applyBorder="1" applyAlignment="1">
      <alignment horizontal="center" vertical="top" wrapText="1"/>
    </xf>
    <xf numFmtId="0" fontId="2" fillId="0" borderId="13" xfId="0" applyNumberFormat="1" applyFont="1" applyFill="1" applyBorder="1" applyAlignment="1">
      <alignment horizontal="center" vertical="top" wrapText="1"/>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top" wrapText="1"/>
    </xf>
    <xf numFmtId="49" fontId="2" fillId="0" borderId="2"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49" fontId="2" fillId="0" borderId="7" xfId="0" applyNumberFormat="1" applyFont="1" applyFill="1" applyBorder="1" applyAlignment="1">
      <alignment horizontal="center" vertical="top"/>
    </xf>
    <xf numFmtId="0" fontId="2" fillId="0" borderId="9" xfId="0" applyNumberFormat="1" applyFont="1" applyFill="1" applyBorder="1" applyAlignment="1">
      <alignment horizontal="center" vertical="top"/>
    </xf>
    <xf numFmtId="0" fontId="2" fillId="0" borderId="10"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2" xfId="0" applyNumberFormat="1" applyFont="1" applyFill="1" applyBorder="1" applyAlignment="1">
      <alignment horizontal="center" vertical="top"/>
    </xf>
    <xf numFmtId="0" fontId="2" fillId="0" borderId="5" xfId="0" applyNumberFormat="1" applyFont="1" applyFill="1" applyBorder="1" applyAlignment="1">
      <alignment horizontal="center" vertical="top"/>
    </xf>
    <xf numFmtId="0" fontId="2" fillId="0" borderId="13"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0" fontId="13" fillId="0" borderId="0" xfId="0" applyNumberFormat="1" applyFont="1" applyFill="1" applyBorder="1" applyAlignment="1">
      <alignment horizontal="center"/>
    </xf>
    <xf numFmtId="0" fontId="2" fillId="0" borderId="1" xfId="0" applyNumberFormat="1" applyFont="1" applyFill="1" applyBorder="1" applyAlignment="1">
      <alignment horizontal="left"/>
    </xf>
    <xf numFmtId="4" fontId="2" fillId="0" borderId="1" xfId="0" applyNumberFormat="1" applyFont="1" applyFill="1" applyBorder="1" applyAlignment="1">
      <alignment horizontal="center"/>
    </xf>
    <xf numFmtId="4" fontId="13" fillId="0" borderId="1" xfId="0" applyNumberFormat="1" applyFont="1" applyFill="1" applyBorder="1" applyAlignment="1">
      <alignment horizontal="center"/>
    </xf>
    <xf numFmtId="0" fontId="13" fillId="0" borderId="1" xfId="0" applyNumberFormat="1" applyFont="1" applyFill="1" applyBorder="1" applyAlignment="1">
      <alignment horizontal="center"/>
    </xf>
    <xf numFmtId="0" fontId="2" fillId="0" borderId="1" xfId="0" applyNumberFormat="1" applyFont="1" applyFill="1" applyBorder="1" applyAlignment="1">
      <alignment horizontal="left" wrapText="1" indent="2"/>
    </xf>
    <xf numFmtId="0" fontId="2" fillId="0" borderId="1" xfId="0" applyNumberFormat="1" applyFont="1" applyFill="1" applyBorder="1" applyAlignment="1">
      <alignment horizontal="left" indent="2"/>
    </xf>
    <xf numFmtId="0" fontId="2" fillId="0" borderId="1" xfId="0" applyNumberFormat="1" applyFont="1" applyFill="1" applyBorder="1" applyAlignment="1">
      <alignment horizontal="left" wrapText="1" indent="3"/>
    </xf>
    <xf numFmtId="0" fontId="2" fillId="0" borderId="1" xfId="0" applyNumberFormat="1" applyFont="1" applyFill="1" applyBorder="1" applyAlignment="1">
      <alignment horizontal="left" indent="3"/>
    </xf>
    <xf numFmtId="4" fontId="2" fillId="0" borderId="2" xfId="0" applyNumberFormat="1" applyFont="1" applyFill="1" applyBorder="1" applyAlignment="1">
      <alignment horizontal="center"/>
    </xf>
    <xf numFmtId="4" fontId="2" fillId="0" borderId="14" xfId="0" applyNumberFormat="1" applyFont="1" applyFill="1" applyBorder="1" applyAlignment="1">
      <alignment horizontal="center"/>
    </xf>
    <xf numFmtId="4" fontId="2" fillId="0" borderId="7" xfId="0" applyNumberFormat="1" applyFont="1" applyFill="1" applyBorder="1" applyAlignment="1">
      <alignment horizontal="center"/>
    </xf>
    <xf numFmtId="0" fontId="2" fillId="0" borderId="1" xfId="0" applyNumberFormat="1" applyFont="1" applyFill="1" applyBorder="1" applyAlignment="1">
      <alignment horizontal="left" wrapText="1"/>
    </xf>
    <xf numFmtId="0" fontId="29" fillId="0" borderId="0" xfId="0" applyNumberFormat="1" applyFont="1" applyFill="1" applyBorder="1" applyAlignment="1">
      <alignment horizontal="justify" vertical="top"/>
    </xf>
    <xf numFmtId="0" fontId="29" fillId="0" borderId="0" xfId="0" applyNumberFormat="1" applyFont="1" applyFill="1" applyBorder="1" applyAlignment="1">
      <alignment horizontal="left" vertical="top" wrapText="1"/>
    </xf>
    <xf numFmtId="0" fontId="28" fillId="0" borderId="0" xfId="0" applyNumberFormat="1" applyFont="1" applyFill="1" applyBorder="1" applyAlignment="1">
      <alignment horizontal="center"/>
    </xf>
    <xf numFmtId="49" fontId="28" fillId="0" borderId="5" xfId="0" applyNumberFormat="1" applyFont="1" applyFill="1" applyBorder="1" applyAlignment="1">
      <alignment horizontal="center"/>
    </xf>
    <xf numFmtId="0" fontId="28" fillId="0" borderId="0" xfId="0" applyNumberFormat="1" applyFont="1" applyFill="1" applyBorder="1" applyAlignment="1">
      <alignment horizontal="right"/>
    </xf>
    <xf numFmtId="49" fontId="28" fillId="0" borderId="5" xfId="0" applyNumberFormat="1" applyFont="1" applyFill="1" applyBorder="1" applyAlignment="1">
      <alignment horizontal="left"/>
    </xf>
    <xf numFmtId="0" fontId="29" fillId="0" borderId="0" xfId="0" applyNumberFormat="1" applyFont="1" applyFill="1" applyBorder="1" applyAlignment="1">
      <alignment horizontal="left"/>
    </xf>
    <xf numFmtId="0" fontId="29" fillId="0" borderId="0" xfId="0" applyNumberFormat="1" applyFont="1" applyFill="1" applyBorder="1" applyAlignment="1">
      <alignment horizontal="left" vertical="top"/>
    </xf>
    <xf numFmtId="0" fontId="2" fillId="0" borderId="1" xfId="0" applyNumberFormat="1" applyFont="1" applyFill="1" applyBorder="1" applyAlignment="1">
      <alignment horizontal="left" wrapText="1" indent="4"/>
    </xf>
    <xf numFmtId="0" fontId="2" fillId="0" borderId="1" xfId="0" applyNumberFormat="1" applyFont="1" applyFill="1" applyBorder="1" applyAlignment="1">
      <alignment horizontal="left" indent="4"/>
    </xf>
    <xf numFmtId="0" fontId="28" fillId="0" borderId="5" xfId="0" applyNumberFormat="1" applyFont="1" applyFill="1" applyBorder="1" applyAlignment="1">
      <alignment horizontal="center"/>
    </xf>
    <xf numFmtId="0" fontId="26" fillId="0" borderId="10" xfId="0" applyNumberFormat="1" applyFont="1" applyFill="1" applyBorder="1" applyAlignment="1">
      <alignment horizontal="center" vertical="top"/>
    </xf>
    <xf numFmtId="0" fontId="26" fillId="0" borderId="0" xfId="0" applyNumberFormat="1" applyFont="1" applyFill="1" applyBorder="1" applyAlignment="1">
      <alignment horizontal="center" vertical="top"/>
    </xf>
    <xf numFmtId="0" fontId="3" fillId="0" borderId="0" xfId="0" applyNumberFormat="1" applyFont="1" applyFill="1" applyBorder="1" applyAlignment="1">
      <alignment horizontal="left" vertical="top"/>
    </xf>
    <xf numFmtId="0" fontId="3" fillId="0" borderId="0" xfId="0" applyNumberFormat="1" applyFont="1" applyFill="1" applyBorder="1" applyAlignment="1">
      <alignment horizontal="left" vertical="top" wrapText="1"/>
    </xf>
    <xf numFmtId="0" fontId="29" fillId="0" borderId="0" xfId="0" applyNumberFormat="1" applyFont="1" applyFill="1" applyBorder="1" applyAlignment="1">
      <alignment horizontal="justify" wrapText="1"/>
    </xf>
    <xf numFmtId="0" fontId="29" fillId="0" borderId="0" xfId="0" applyNumberFormat="1" applyFont="1" applyFill="1" applyBorder="1" applyAlignment="1">
      <alignment horizontal="justify"/>
    </xf>
    <xf numFmtId="0" fontId="14" fillId="0" borderId="2" xfId="0" applyFont="1" applyFill="1" applyBorder="1" applyAlignment="1">
      <alignment horizontal="center" vertical="center"/>
    </xf>
    <xf numFmtId="0" fontId="14" fillId="0" borderId="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0" xfId="0" applyFont="1" applyFill="1" applyAlignment="1">
      <alignment horizontal="center" vertical="center"/>
    </xf>
    <xf numFmtId="0" fontId="27" fillId="0" borderId="2" xfId="0" applyFont="1" applyFill="1" applyBorder="1" applyAlignment="1">
      <alignment horizontal="center" wrapText="1"/>
    </xf>
    <xf numFmtId="0" fontId="27" fillId="0" borderId="7" xfId="0" applyFont="1" applyFill="1" applyBorder="1" applyAlignment="1">
      <alignment horizontal="center" wrapText="1"/>
    </xf>
    <xf numFmtId="0" fontId="25" fillId="4" borderId="2" xfId="0" applyFont="1" applyFill="1" applyBorder="1" applyAlignment="1">
      <alignment horizontal="center"/>
    </xf>
    <xf numFmtId="0" fontId="25" fillId="4" borderId="7" xfId="0" applyFont="1" applyFill="1" applyBorder="1" applyAlignment="1">
      <alignment horizontal="center"/>
    </xf>
    <xf numFmtId="0" fontId="25" fillId="4" borderId="2" xfId="0" applyFont="1" applyFill="1" applyBorder="1" applyAlignment="1">
      <alignment horizontal="center" wrapText="1"/>
    </xf>
    <xf numFmtId="0" fontId="25" fillId="4" borderId="7" xfId="0" applyFont="1" applyFill="1" applyBorder="1" applyAlignment="1">
      <alignment horizontal="center" wrapText="1"/>
    </xf>
    <xf numFmtId="0" fontId="27"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0" xfId="0" applyFont="1" applyFill="1" applyAlignment="1">
      <alignment horizontal="left"/>
    </xf>
    <xf numFmtId="0" fontId="27" fillId="0" borderId="1" xfId="0" applyFont="1" applyBorder="1" applyAlignment="1">
      <alignment horizontal="center" vertical="center" wrapText="1"/>
    </xf>
    <xf numFmtId="0" fontId="25"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0" xfId="0" applyFont="1" applyFill="1" applyAlignment="1">
      <alignment horizontal="center"/>
    </xf>
    <xf numFmtId="0" fontId="27" fillId="0" borderId="1" xfId="0" applyFont="1" applyFill="1" applyBorder="1" applyAlignment="1">
      <alignment horizontal="center"/>
    </xf>
    <xf numFmtId="0" fontId="25" fillId="0" borderId="1" xfId="0" applyFont="1" applyFill="1" applyBorder="1" applyAlignment="1">
      <alignment horizontal="center"/>
    </xf>
    <xf numFmtId="0" fontId="25" fillId="4" borderId="1" xfId="0" applyFont="1" applyFill="1" applyBorder="1" applyAlignment="1">
      <alignment horizontal="center"/>
    </xf>
    <xf numFmtId="0" fontId="27" fillId="0" borderId="0" xfId="0" applyFont="1" applyFill="1" applyAlignment="1">
      <alignment horizontal="left" wrapText="1"/>
    </xf>
    <xf numFmtId="0" fontId="27" fillId="0" borderId="2"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5" xfId="0" applyFont="1" applyFill="1" applyBorder="1" applyAlignment="1">
      <alignment horizontal="left"/>
    </xf>
    <xf numFmtId="0" fontId="27" fillId="0" borderId="14" xfId="0" applyFont="1" applyFill="1" applyBorder="1" applyAlignment="1">
      <alignment horizontal="left"/>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0" fontId="27" fillId="0" borderId="10" xfId="0" applyFont="1" applyFill="1" applyBorder="1" applyAlignment="1">
      <alignment horizontal="center"/>
    </xf>
    <xf numFmtId="0" fontId="25" fillId="0" borderId="2"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1" xfId="0" applyFont="1" applyFill="1" applyBorder="1" applyAlignment="1">
      <alignment horizontal="left" wrapText="1"/>
    </xf>
    <xf numFmtId="0" fontId="27" fillId="0" borderId="0" xfId="0" applyFont="1" applyFill="1" applyAlignment="1">
      <alignment horizontal="left" vertical="top"/>
    </xf>
    <xf numFmtId="4" fontId="27" fillId="4" borderId="3" xfId="0" applyNumberFormat="1" applyFont="1" applyFill="1" applyBorder="1" applyAlignment="1">
      <alignment horizontal="center" vertical="center"/>
    </xf>
    <xf numFmtId="4" fontId="27" fillId="4" borderId="6" xfId="0" applyNumberFormat="1" applyFont="1" applyFill="1" applyBorder="1" applyAlignment="1">
      <alignment horizontal="center" vertical="center"/>
    </xf>
    <xf numFmtId="0" fontId="27" fillId="0" borderId="5" xfId="0" applyFont="1" applyFill="1" applyBorder="1" applyAlignment="1">
      <alignment horizontal="left" wrapText="1"/>
    </xf>
    <xf numFmtId="0" fontId="27" fillId="0" borderId="6" xfId="0" applyFont="1" applyFill="1" applyBorder="1" applyAlignment="1">
      <alignment horizontal="left" wrapText="1"/>
    </xf>
    <xf numFmtId="0" fontId="27" fillId="0" borderId="1" xfId="0" applyFont="1" applyFill="1" applyBorder="1" applyAlignment="1">
      <alignment horizontal="left" wrapText="1"/>
    </xf>
    <xf numFmtId="0" fontId="27" fillId="0" borderId="6" xfId="0" applyFont="1" applyFill="1" applyBorder="1" applyAlignment="1">
      <alignment horizontal="left"/>
    </xf>
    <xf numFmtId="0" fontId="27" fillId="0" borderId="0" xfId="0" applyFont="1" applyFill="1" applyBorder="1" applyAlignment="1">
      <alignment horizontal="left" wrapText="1"/>
    </xf>
    <xf numFmtId="4" fontId="27" fillId="4" borderId="1" xfId="0" applyNumberFormat="1" applyFont="1" applyFill="1" applyBorder="1" applyAlignment="1">
      <alignment horizontal="center" vertical="center"/>
    </xf>
    <xf numFmtId="0" fontId="25" fillId="0" borderId="9" xfId="0" applyFont="1" applyFill="1" applyBorder="1" applyAlignment="1">
      <alignment horizontal="left" wrapText="1"/>
    </xf>
    <xf numFmtId="0" fontId="25" fillId="0" borderId="10" xfId="0" applyFont="1" applyFill="1" applyBorder="1" applyAlignment="1">
      <alignment horizontal="left" wrapText="1"/>
    </xf>
    <xf numFmtId="0" fontId="25" fillId="0" borderId="11" xfId="0" applyFont="1" applyFill="1" applyBorder="1" applyAlignment="1">
      <alignment horizontal="left" wrapText="1"/>
    </xf>
    <xf numFmtId="16" fontId="27" fillId="0" borderId="3" xfId="0" applyNumberFormat="1" applyFont="1" applyFill="1" applyBorder="1" applyAlignment="1">
      <alignment horizontal="center"/>
    </xf>
    <xf numFmtId="16" fontId="27" fillId="0" borderId="6" xfId="0" applyNumberFormat="1" applyFont="1" applyFill="1" applyBorder="1" applyAlignment="1">
      <alignment horizontal="center"/>
    </xf>
    <xf numFmtId="0" fontId="27" fillId="0" borderId="10" xfId="0" applyFont="1" applyFill="1" applyBorder="1" applyAlignment="1"/>
    <xf numFmtId="0" fontId="27" fillId="0" borderId="5" xfId="0" applyFont="1" applyFill="1" applyBorder="1" applyAlignment="1">
      <alignment horizontal="left" vertical="top"/>
    </xf>
    <xf numFmtId="0" fontId="27" fillId="0" borderId="0" xfId="0" applyFont="1" applyFill="1" applyAlignment="1">
      <alignment horizontal="left" vertical="top" wrapText="1"/>
    </xf>
    <xf numFmtId="0" fontId="27" fillId="0" borderId="10" xfId="0" applyFont="1" applyFill="1" applyBorder="1" applyAlignment="1">
      <alignment horizontal="center" vertical="top"/>
    </xf>
    <xf numFmtId="0" fontId="27" fillId="0" borderId="0" xfId="0" applyFont="1" applyFill="1" applyAlignment="1">
      <alignment horizontal="right"/>
    </xf>
    <xf numFmtId="0" fontId="27" fillId="0" borderId="5" xfId="0" applyFont="1" applyFill="1" applyBorder="1" applyAlignment="1">
      <alignment horizontal="center"/>
    </xf>
    <xf numFmtId="0" fontId="27" fillId="0" borderId="2"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2" xfId="0" applyFont="1" applyBorder="1" applyAlignment="1">
      <alignment horizontal="center" vertical="center"/>
    </xf>
    <xf numFmtId="0" fontId="27" fillId="0" borderId="7" xfId="0" applyFont="1" applyBorder="1" applyAlignment="1">
      <alignment horizontal="center" vertical="center"/>
    </xf>
    <xf numFmtId="0" fontId="27" fillId="0" borderId="1" xfId="0" applyFont="1" applyBorder="1" applyAlignment="1">
      <alignment horizontal="center" vertical="center"/>
    </xf>
    <xf numFmtId="0" fontId="6" fillId="0" borderId="3" xfId="0" applyNumberFormat="1"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protection locked="0"/>
    </xf>
    <xf numFmtId="4" fontId="6" fillId="0" borderId="4" xfId="0" applyNumberFormat="1" applyFont="1" applyFill="1" applyBorder="1" applyAlignment="1" applyProtection="1">
      <alignment horizontal="center" wrapText="1"/>
      <protection locked="0"/>
    </xf>
    <xf numFmtId="4" fontId="6" fillId="0" borderId="9" xfId="0" applyNumberFormat="1" applyFont="1" applyFill="1" applyBorder="1" applyAlignment="1" applyProtection="1">
      <alignment horizontal="left" vertical="center" wrapText="1"/>
      <protection locked="0"/>
    </xf>
    <xf numFmtId="4" fontId="6" fillId="0" borderId="11" xfId="0" applyNumberFormat="1" applyFont="1" applyFill="1" applyBorder="1" applyAlignment="1" applyProtection="1">
      <alignment horizontal="left" vertical="center" wrapText="1"/>
      <protection locked="0"/>
    </xf>
    <xf numFmtId="4" fontId="6" fillId="0" borderId="4" xfId="0" applyNumberFormat="1" applyFont="1" applyFill="1" applyBorder="1" applyAlignment="1" applyProtection="1">
      <alignment horizontal="left" vertical="center" wrapText="1"/>
      <protection locked="0"/>
    </xf>
    <xf numFmtId="4" fontId="6" fillId="0" borderId="15" xfId="0" applyNumberFormat="1" applyFont="1" applyFill="1" applyBorder="1" applyAlignment="1" applyProtection="1">
      <alignment horizontal="left" vertical="center" wrapText="1"/>
      <protection locked="0"/>
    </xf>
    <xf numFmtId="4" fontId="6" fillId="0" borderId="12" xfId="0" applyNumberFormat="1" applyFont="1" applyFill="1" applyBorder="1" applyAlignment="1" applyProtection="1">
      <alignment horizontal="left" vertical="center" wrapText="1"/>
      <protection locked="0"/>
    </xf>
    <xf numFmtId="4" fontId="6" fillId="0" borderId="13" xfId="0" applyNumberFormat="1" applyFont="1" applyFill="1" applyBorder="1" applyAlignment="1" applyProtection="1">
      <alignment horizontal="left" vertical="center" wrapText="1"/>
      <protection locked="0"/>
    </xf>
    <xf numFmtId="49" fontId="11" fillId="0" borderId="0" xfId="0" applyNumberFormat="1" applyFont="1" applyFill="1" applyAlignment="1" applyProtection="1">
      <alignment horizontal="left" vertical="center" wrapText="1"/>
      <protection locked="0"/>
    </xf>
    <xf numFmtId="4" fontId="6" fillId="0" borderId="5" xfId="0" applyNumberFormat="1" applyFont="1" applyFill="1" applyBorder="1" applyAlignment="1" applyProtection="1">
      <alignment horizontal="center" vertical="center" wrapText="1"/>
      <protection locked="0"/>
    </xf>
    <xf numFmtId="49" fontId="8" fillId="0" borderId="4" xfId="0" applyNumberFormat="1" applyFont="1" applyFill="1" applyBorder="1" applyAlignment="1" applyProtection="1">
      <alignment horizontal="center" vertical="center" wrapText="1"/>
      <protection locked="0"/>
    </xf>
    <xf numFmtId="49" fontId="6" fillId="0" borderId="4" xfId="0" applyNumberFormat="1" applyFont="1" applyFill="1" applyBorder="1" applyAlignment="1" applyProtection="1">
      <alignment horizontal="center" vertical="center" wrapText="1"/>
      <protection locked="0"/>
    </xf>
    <xf numFmtId="4" fontId="6" fillId="0" borderId="0" xfId="0" applyNumberFormat="1" applyFont="1" applyFill="1" applyAlignment="1" applyProtection="1">
      <alignment horizontal="center" wrapText="1"/>
      <protection locked="0"/>
    </xf>
    <xf numFmtId="49" fontId="6" fillId="0" borderId="0" xfId="0" applyNumberFormat="1" applyFont="1" applyFill="1" applyAlignment="1" applyProtection="1">
      <alignment horizontal="center" vertical="center" wrapText="1"/>
      <protection locked="0"/>
    </xf>
    <xf numFmtId="4" fontId="6" fillId="3" borderId="0" xfId="0" applyNumberFormat="1" applyFont="1" applyFill="1" applyAlignment="1" applyProtection="1">
      <alignment horizontal="left" wrapText="1"/>
      <protection locked="0"/>
    </xf>
    <xf numFmtId="49" fontId="6" fillId="0" borderId="3" xfId="0" applyNumberFormat="1" applyFont="1" applyFill="1" applyBorder="1" applyAlignment="1" applyProtection="1">
      <alignment horizontal="center" vertical="center" wrapText="1"/>
      <protection locked="0"/>
    </xf>
    <xf numFmtId="49" fontId="6" fillId="0" borderId="6" xfId="0" applyNumberFormat="1" applyFont="1" applyFill="1" applyBorder="1" applyAlignment="1" applyProtection="1">
      <alignment horizontal="center" vertical="center" wrapText="1"/>
      <protection locked="0"/>
    </xf>
    <xf numFmtId="4" fontId="6" fillId="0" borderId="3" xfId="0" applyNumberFormat="1" applyFont="1" applyFill="1" applyBorder="1" applyAlignment="1" applyProtection="1">
      <alignment horizontal="center" vertical="center" wrapText="1"/>
      <protection locked="0"/>
    </xf>
    <xf numFmtId="0" fontId="6" fillId="0" borderId="6" xfId="0" applyFont="1" applyFill="1" applyBorder="1" applyProtection="1">
      <protection locked="0"/>
    </xf>
    <xf numFmtId="4" fontId="6" fillId="0" borderId="6" xfId="0" applyNumberFormat="1" applyFont="1" applyFill="1" applyBorder="1" applyAlignment="1" applyProtection="1">
      <alignment horizontal="center" vertical="center" wrapText="1"/>
      <protection locked="0"/>
    </xf>
    <xf numFmtId="3" fontId="6" fillId="0" borderId="3" xfId="0" applyNumberFormat="1" applyFont="1" applyFill="1" applyBorder="1" applyAlignment="1" applyProtection="1">
      <alignment horizontal="center" vertical="center" wrapText="1"/>
      <protection locked="0"/>
    </xf>
    <xf numFmtId="4" fontId="6" fillId="0" borderId="3" xfId="2" applyNumberFormat="1" applyFont="1" applyFill="1" applyBorder="1" applyAlignment="1" applyProtection="1">
      <alignment horizontal="center" vertical="center" wrapText="1"/>
      <protection locked="0"/>
    </xf>
    <xf numFmtId="4" fontId="6" fillId="0" borderId="6" xfId="2" applyNumberFormat="1" applyFont="1" applyFill="1" applyBorder="1" applyAlignment="1" applyProtection="1">
      <alignment horizontal="center" vertical="center" wrapText="1"/>
      <protection locked="0"/>
    </xf>
    <xf numFmtId="0" fontId="6" fillId="8" borderId="3"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6" xfId="0" applyFont="1" applyFill="1" applyBorder="1" applyAlignment="1">
      <alignment horizontal="center" vertical="center"/>
    </xf>
    <xf numFmtId="49" fontId="6" fillId="8" borderId="3" xfId="0" applyNumberFormat="1" applyFont="1" applyFill="1" applyBorder="1" applyAlignment="1">
      <alignment horizontal="center" vertical="center"/>
    </xf>
    <xf numFmtId="49" fontId="6" fillId="8" borderId="8" xfId="0" applyNumberFormat="1" applyFont="1" applyFill="1" applyBorder="1" applyAlignment="1">
      <alignment horizontal="center" vertical="center"/>
    </xf>
    <xf numFmtId="49" fontId="6" fillId="8" borderId="6" xfId="0" applyNumberFormat="1" applyFont="1" applyFill="1" applyBorder="1" applyAlignment="1">
      <alignment horizontal="center" vertical="center"/>
    </xf>
    <xf numFmtId="0" fontId="6" fillId="7" borderId="3" xfId="0" applyFont="1" applyFill="1" applyBorder="1" applyAlignment="1">
      <alignment horizontal="center" vertical="center"/>
    </xf>
    <xf numFmtId="0" fontId="6" fillId="7" borderId="8" xfId="0" applyFont="1" applyFill="1" applyBorder="1" applyAlignment="1">
      <alignment horizontal="center" vertical="center"/>
    </xf>
    <xf numFmtId="0" fontId="6" fillId="7" borderId="6" xfId="0" applyFont="1" applyFill="1" applyBorder="1" applyAlignment="1">
      <alignment horizontal="center" vertical="center"/>
    </xf>
    <xf numFmtId="49" fontId="6" fillId="7" borderId="3" xfId="0" applyNumberFormat="1" applyFont="1" applyFill="1" applyBorder="1" applyAlignment="1">
      <alignment horizontal="center" vertical="center"/>
    </xf>
    <xf numFmtId="49" fontId="6" fillId="7" borderId="8" xfId="0" applyNumberFormat="1" applyFont="1" applyFill="1" applyBorder="1" applyAlignment="1">
      <alignment horizontal="center" vertical="center"/>
    </xf>
    <xf numFmtId="49" fontId="6" fillId="7" borderId="6" xfId="0" applyNumberFormat="1" applyFont="1" applyFill="1" applyBorder="1" applyAlignment="1">
      <alignment horizontal="center" vertical="center"/>
    </xf>
    <xf numFmtId="0" fontId="6" fillId="8" borderId="1" xfId="0" applyFont="1" applyFill="1" applyBorder="1" applyAlignment="1">
      <alignment horizontal="center" vertical="center"/>
    </xf>
    <xf numFmtId="0" fontId="6" fillId="7" borderId="1" xfId="0" applyFont="1" applyFill="1" applyBorder="1" applyAlignment="1">
      <alignment horizontal="center" vertical="center"/>
    </xf>
    <xf numFmtId="0" fontId="6" fillId="8" borderId="7" xfId="0" applyFont="1" applyFill="1" applyBorder="1" applyAlignment="1">
      <alignment horizontal="center" vertical="center"/>
    </xf>
    <xf numFmtId="49" fontId="6" fillId="8" borderId="2" xfId="0" applyNumberFormat="1" applyFont="1" applyFill="1" applyBorder="1" applyAlignment="1">
      <alignment horizontal="center" vertical="center"/>
    </xf>
    <xf numFmtId="0" fontId="6" fillId="7" borderId="0" xfId="0" applyFont="1" applyFill="1" applyBorder="1" applyAlignment="1">
      <alignment horizontal="center" vertical="center"/>
    </xf>
    <xf numFmtId="49" fontId="6" fillId="7" borderId="1" xfId="0" applyNumberFormat="1" applyFont="1" applyFill="1" applyBorder="1" applyAlignment="1">
      <alignment horizontal="center" vertical="center"/>
    </xf>
    <xf numFmtId="0" fontId="6"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6" xfId="0" applyFont="1" applyFill="1" applyBorder="1" applyAlignment="1">
      <alignment horizontal="center" vertical="center"/>
    </xf>
  </cellXfs>
  <cellStyles count="4">
    <cellStyle name="Обычный" xfId="0" builtinId="0"/>
    <cellStyle name="Обычный 2" xfId="1"/>
    <cellStyle name="Обычный 3" xfId="2"/>
    <cellStyle name="Финансовый" xfId="3"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FFFF00"/>
  </sheetPr>
  <dimension ref="A3:I35"/>
  <sheetViews>
    <sheetView view="pageBreakPreview" zoomScaleNormal="100" zoomScaleSheetLayoutView="100" workbookViewId="0">
      <selection activeCell="E36" sqref="E36"/>
    </sheetView>
  </sheetViews>
  <sheetFormatPr defaultRowHeight="12.75"/>
  <cols>
    <col min="1" max="1" width="9.140625" style="1"/>
    <col min="2" max="2" width="6.28515625" style="1" customWidth="1"/>
    <col min="3" max="5" width="9.140625" style="1"/>
    <col min="6" max="6" width="12.42578125" style="1" customWidth="1"/>
    <col min="7" max="7" width="9" style="1" customWidth="1"/>
    <col min="8" max="8" width="10.42578125" style="1" customWidth="1"/>
    <col min="9" max="9" width="12.140625" style="1" customWidth="1"/>
    <col min="10" max="16384" width="9.140625" style="1"/>
  </cols>
  <sheetData>
    <row r="3" spans="1:9" s="46" customFormat="1" ht="15.75">
      <c r="F3" s="46" t="s">
        <v>415</v>
      </c>
      <c r="G3" s="1"/>
      <c r="H3" s="1"/>
      <c r="I3" s="1"/>
    </row>
    <row r="4" spans="1:9" s="47" customFormat="1" ht="15">
      <c r="F4" s="298"/>
      <c r="G4" s="298"/>
      <c r="H4" s="298"/>
      <c r="I4" s="298"/>
    </row>
    <row r="5" spans="1:9" s="54" customFormat="1" ht="12">
      <c r="F5" s="299" t="s">
        <v>13</v>
      </c>
      <c r="G5" s="299"/>
      <c r="H5" s="299"/>
      <c r="I5" s="299"/>
    </row>
    <row r="6" spans="1:9" s="47" customFormat="1" ht="15">
      <c r="F6" s="300"/>
      <c r="G6" s="300"/>
      <c r="H6" s="300"/>
      <c r="I6" s="300"/>
    </row>
    <row r="7" spans="1:9" s="54" customFormat="1" ht="12">
      <c r="F7" s="299" t="s">
        <v>412</v>
      </c>
      <c r="G7" s="299"/>
      <c r="H7" s="299"/>
      <c r="I7" s="299"/>
    </row>
    <row r="8" spans="1:9" ht="15.75">
      <c r="F8" s="104"/>
      <c r="G8" s="105"/>
      <c r="H8" s="304"/>
      <c r="I8" s="304"/>
    </row>
    <row r="9" spans="1:9" s="54" customFormat="1" ht="12">
      <c r="F9" s="301" t="s">
        <v>417</v>
      </c>
      <c r="G9" s="301"/>
      <c r="H9" s="301"/>
      <c r="I9" s="301"/>
    </row>
    <row r="10" spans="1:9">
      <c r="F10" s="106" t="s">
        <v>414</v>
      </c>
      <c r="G10" s="297"/>
      <c r="H10" s="297"/>
      <c r="I10" s="109" t="s">
        <v>569</v>
      </c>
    </row>
    <row r="14" spans="1:9" ht="15.75">
      <c r="A14" s="296" t="s">
        <v>198</v>
      </c>
      <c r="B14" s="296"/>
      <c r="C14" s="296"/>
      <c r="D14" s="296"/>
      <c r="E14" s="296"/>
      <c r="F14" s="296"/>
      <c r="G14" s="296"/>
      <c r="H14" s="296"/>
      <c r="I14" s="296"/>
    </row>
    <row r="15" spans="1:9" ht="15.75">
      <c r="A15" s="296" t="s">
        <v>567</v>
      </c>
      <c r="B15" s="296"/>
      <c r="C15" s="296"/>
      <c r="D15" s="296"/>
      <c r="E15" s="296"/>
      <c r="F15" s="296"/>
      <c r="G15" s="296"/>
      <c r="H15" s="296"/>
      <c r="I15" s="296"/>
    </row>
    <row r="16" spans="1:9" ht="15.75">
      <c r="A16" s="296" t="s">
        <v>568</v>
      </c>
      <c r="B16" s="296"/>
      <c r="C16" s="296"/>
      <c r="D16" s="296"/>
      <c r="E16" s="296"/>
      <c r="F16" s="296"/>
      <c r="G16" s="296"/>
      <c r="H16" s="296"/>
      <c r="I16" s="296"/>
    </row>
    <row r="19" spans="1:9">
      <c r="I19" s="108" t="s">
        <v>16</v>
      </c>
    </row>
    <row r="20" spans="1:9">
      <c r="A20" s="100" t="s">
        <v>199</v>
      </c>
      <c r="B20" s="106" t="s">
        <v>416</v>
      </c>
      <c r="C20" s="297"/>
      <c r="D20" s="297"/>
      <c r="E20" s="1" t="s">
        <v>413</v>
      </c>
      <c r="G20" s="302" t="s">
        <v>17</v>
      </c>
      <c r="H20" s="303"/>
      <c r="I20" s="80"/>
    </row>
    <row r="21" spans="1:9">
      <c r="G21" s="302" t="s">
        <v>369</v>
      </c>
      <c r="H21" s="303"/>
      <c r="I21" s="107"/>
    </row>
    <row r="22" spans="1:9">
      <c r="G22" s="302" t="s">
        <v>370</v>
      </c>
      <c r="H22" s="303"/>
      <c r="I22" s="107"/>
    </row>
    <row r="23" spans="1:9">
      <c r="G23" s="302" t="s">
        <v>369</v>
      </c>
      <c r="H23" s="303"/>
      <c r="I23" s="107"/>
    </row>
    <row r="24" spans="1:9">
      <c r="G24" s="302" t="s">
        <v>18</v>
      </c>
      <c r="H24" s="303"/>
      <c r="I24" s="107"/>
    </row>
    <row r="25" spans="1:9">
      <c r="G25" s="302" t="s">
        <v>19</v>
      </c>
      <c r="H25" s="303"/>
      <c r="I25" s="107"/>
    </row>
    <row r="26" spans="1:9">
      <c r="G26" s="302" t="s">
        <v>20</v>
      </c>
      <c r="H26" s="303"/>
      <c r="I26" s="107" t="s">
        <v>21</v>
      </c>
    </row>
    <row r="29" spans="1:9" ht="15.75">
      <c r="A29" s="295" t="s">
        <v>371</v>
      </c>
      <c r="B29" s="295"/>
      <c r="C29" s="295"/>
      <c r="D29" s="295"/>
      <c r="E29" s="295"/>
      <c r="F29" s="295"/>
      <c r="G29" s="295"/>
      <c r="H29" s="295"/>
      <c r="I29" s="295"/>
    </row>
    <row r="30" spans="1:9" s="84" customFormat="1" ht="15.75">
      <c r="A30" s="305" t="s">
        <v>778</v>
      </c>
      <c r="B30" s="306"/>
      <c r="C30" s="306"/>
      <c r="D30" s="306"/>
      <c r="E30" s="306"/>
      <c r="F30" s="306"/>
      <c r="G30" s="306"/>
      <c r="H30" s="306"/>
      <c r="I30" s="306"/>
    </row>
    <row r="32" spans="1:9" ht="15.75">
      <c r="A32" s="307" t="s">
        <v>372</v>
      </c>
      <c r="B32" s="307"/>
      <c r="C32" s="307"/>
      <c r="D32" s="307"/>
      <c r="E32" s="307"/>
      <c r="F32" s="307"/>
      <c r="G32" s="307"/>
      <c r="H32" s="307"/>
      <c r="I32" s="307"/>
    </row>
    <row r="33" spans="1:9" s="85" customFormat="1" ht="15.75">
      <c r="A33" s="308" t="s">
        <v>779</v>
      </c>
      <c r="B33" s="304"/>
      <c r="C33" s="304"/>
      <c r="D33" s="304"/>
      <c r="E33" s="304"/>
      <c r="F33" s="304"/>
      <c r="G33" s="304"/>
      <c r="H33" s="304"/>
      <c r="I33" s="304"/>
    </row>
    <row r="35" spans="1:9" ht="15.75">
      <c r="A35" s="295" t="s">
        <v>200</v>
      </c>
      <c r="B35" s="295"/>
      <c r="C35" s="295"/>
    </row>
  </sheetData>
  <mergeCells count="23">
    <mergeCell ref="F4:I4"/>
    <mergeCell ref="F5:I5"/>
    <mergeCell ref="F6:I6"/>
    <mergeCell ref="F7:I7"/>
    <mergeCell ref="A29:I29"/>
    <mergeCell ref="F9:I9"/>
    <mergeCell ref="C20:D20"/>
    <mergeCell ref="G26:H26"/>
    <mergeCell ref="H8:I8"/>
    <mergeCell ref="G20:H20"/>
    <mergeCell ref="G21:H21"/>
    <mergeCell ref="G22:H22"/>
    <mergeCell ref="G23:H23"/>
    <mergeCell ref="G24:H24"/>
    <mergeCell ref="G25:H25"/>
    <mergeCell ref="A35:C35"/>
    <mergeCell ref="A14:I14"/>
    <mergeCell ref="A15:I15"/>
    <mergeCell ref="A16:I16"/>
    <mergeCell ref="G10:H10"/>
    <mergeCell ref="A30:I30"/>
    <mergeCell ref="A32:I32"/>
    <mergeCell ref="A33:I33"/>
  </mergeCells>
  <pageMargins left="0.78740157480314965" right="0"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sheetPr>
    <tabColor rgb="FF92D050"/>
  </sheetPr>
  <dimension ref="A2:W171"/>
  <sheetViews>
    <sheetView tabSelected="1" view="pageBreakPreview" zoomScale="80" zoomScaleNormal="100" zoomScaleSheetLayoutView="80" workbookViewId="0">
      <selection activeCell="L53" sqref="L53"/>
    </sheetView>
  </sheetViews>
  <sheetFormatPr defaultRowHeight="15"/>
  <cols>
    <col min="1" max="1" width="56.5703125" style="119" customWidth="1"/>
    <col min="2" max="2" width="9.140625" style="118"/>
    <col min="3" max="3" width="13.85546875" style="118" customWidth="1"/>
    <col min="4" max="4" width="12.42578125" style="118" customWidth="1"/>
    <col min="5" max="5" width="15" style="118" customWidth="1"/>
    <col min="6" max="6" width="22.5703125" style="118" customWidth="1"/>
    <col min="7" max="7" width="8.140625" style="118" customWidth="1"/>
    <col min="8" max="8" width="9.42578125" style="118" customWidth="1"/>
    <col min="9" max="9" width="9.140625" style="118"/>
    <col min="10" max="10" width="8.5703125" style="118" customWidth="1"/>
    <col min="11" max="11" width="20.140625" style="118" customWidth="1"/>
    <col min="12" max="12" width="18.42578125" style="118" customWidth="1"/>
    <col min="13" max="13" width="18.7109375" style="118" customWidth="1"/>
    <col min="14" max="14" width="11.28515625" style="118" customWidth="1"/>
    <col min="15" max="16384" width="9.140625" style="47"/>
  </cols>
  <sheetData>
    <row r="2" spans="1:16">
      <c r="A2" s="314" t="s">
        <v>418</v>
      </c>
      <c r="B2" s="314"/>
      <c r="C2" s="314"/>
      <c r="D2" s="314"/>
      <c r="E2" s="314"/>
      <c r="F2" s="314"/>
      <c r="G2" s="314"/>
      <c r="H2" s="314"/>
      <c r="I2" s="314"/>
      <c r="J2" s="314"/>
      <c r="K2" s="314"/>
      <c r="L2" s="314"/>
      <c r="M2" s="314"/>
      <c r="N2" s="314"/>
    </row>
    <row r="4" spans="1:16">
      <c r="A4" s="315" t="s">
        <v>0</v>
      </c>
      <c r="B4" s="312" t="s">
        <v>1</v>
      </c>
      <c r="C4" s="312" t="s">
        <v>463</v>
      </c>
      <c r="D4" s="312" t="s">
        <v>173</v>
      </c>
      <c r="E4" s="312" t="s">
        <v>419</v>
      </c>
      <c r="F4" s="312" t="s">
        <v>197</v>
      </c>
      <c r="G4" s="312" t="s">
        <v>192</v>
      </c>
      <c r="H4" s="312" t="s">
        <v>464</v>
      </c>
      <c r="I4" s="312" t="s">
        <v>420</v>
      </c>
      <c r="J4" s="312" t="s">
        <v>174</v>
      </c>
      <c r="K4" s="317" t="s">
        <v>4</v>
      </c>
      <c r="L4" s="317"/>
      <c r="M4" s="317"/>
      <c r="N4" s="317"/>
    </row>
    <row r="5" spans="1:16" ht="79.5" customHeight="1">
      <c r="A5" s="316"/>
      <c r="B5" s="313"/>
      <c r="C5" s="313"/>
      <c r="D5" s="313"/>
      <c r="E5" s="313"/>
      <c r="F5" s="313"/>
      <c r="G5" s="313"/>
      <c r="H5" s="313"/>
      <c r="I5" s="313"/>
      <c r="J5" s="313"/>
      <c r="K5" s="111" t="s">
        <v>565</v>
      </c>
      <c r="L5" s="111" t="s">
        <v>564</v>
      </c>
      <c r="M5" s="111" t="s">
        <v>566</v>
      </c>
      <c r="N5" s="111" t="s">
        <v>3</v>
      </c>
      <c r="O5" s="47" t="s">
        <v>692</v>
      </c>
    </row>
    <row r="6" spans="1:16">
      <c r="A6" s="112" t="s">
        <v>5</v>
      </c>
      <c r="B6" s="112" t="s">
        <v>6</v>
      </c>
      <c r="C6" s="112" t="s">
        <v>7</v>
      </c>
      <c r="D6" s="112" t="s">
        <v>8</v>
      </c>
      <c r="E6" s="112" t="s">
        <v>9</v>
      </c>
      <c r="F6" s="112" t="s">
        <v>10</v>
      </c>
      <c r="G6" s="112" t="s">
        <v>11</v>
      </c>
      <c r="H6" s="112" t="s">
        <v>12</v>
      </c>
      <c r="I6" s="112" t="s">
        <v>193</v>
      </c>
      <c r="J6" s="112" t="s">
        <v>194</v>
      </c>
      <c r="K6" s="112" t="s">
        <v>195</v>
      </c>
      <c r="L6" s="112" t="s">
        <v>196</v>
      </c>
      <c r="M6" s="112" t="s">
        <v>305</v>
      </c>
      <c r="N6" s="112" t="s">
        <v>306</v>
      </c>
    </row>
    <row r="7" spans="1:16" s="165" customFormat="1" ht="14.25">
      <c r="A7" s="174" t="s">
        <v>558</v>
      </c>
      <c r="B7" s="162" t="s">
        <v>224</v>
      </c>
      <c r="C7" s="162" t="s">
        <v>224</v>
      </c>
      <c r="D7" s="162" t="s">
        <v>224</v>
      </c>
      <c r="E7" s="162" t="s">
        <v>224</v>
      </c>
      <c r="F7" s="162" t="s">
        <v>224</v>
      </c>
      <c r="G7" s="162" t="s">
        <v>224</v>
      </c>
      <c r="H7" s="162" t="s">
        <v>224</v>
      </c>
      <c r="I7" s="162" t="s">
        <v>224</v>
      </c>
      <c r="J7" s="162" t="s">
        <v>224</v>
      </c>
      <c r="K7" s="163"/>
      <c r="L7" s="163">
        <f>L8</f>
        <v>0</v>
      </c>
      <c r="M7" s="163">
        <f>M8</f>
        <v>0</v>
      </c>
      <c r="N7" s="162"/>
    </row>
    <row r="8" spans="1:16">
      <c r="A8" s="113" t="s">
        <v>465</v>
      </c>
      <c r="B8" s="112" t="s">
        <v>22</v>
      </c>
      <c r="C8" s="112" t="s">
        <v>23</v>
      </c>
      <c r="D8" s="112" t="s">
        <v>23</v>
      </c>
      <c r="E8" s="112" t="s">
        <v>23</v>
      </c>
      <c r="F8" s="112" t="s">
        <v>23</v>
      </c>
      <c r="G8" s="112" t="s">
        <v>23</v>
      </c>
      <c r="H8" s="112" t="s">
        <v>23</v>
      </c>
      <c r="I8" s="112" t="s">
        <v>23</v>
      </c>
      <c r="J8" s="112" t="s">
        <v>23</v>
      </c>
      <c r="K8" s="114"/>
      <c r="L8" s="110"/>
      <c r="M8" s="110"/>
      <c r="N8" s="112"/>
    </row>
    <row r="9" spans="1:16">
      <c r="A9" s="113" t="s">
        <v>466</v>
      </c>
      <c r="B9" s="112" t="s">
        <v>24</v>
      </c>
      <c r="C9" s="112" t="s">
        <v>23</v>
      </c>
      <c r="D9" s="112" t="s">
        <v>23</v>
      </c>
      <c r="E9" s="112" t="s">
        <v>23</v>
      </c>
      <c r="F9" s="112" t="s">
        <v>23</v>
      </c>
      <c r="G9" s="112" t="s">
        <v>23</v>
      </c>
      <c r="H9" s="112" t="s">
        <v>23</v>
      </c>
      <c r="I9" s="112" t="s">
        <v>23</v>
      </c>
      <c r="J9" s="112" t="s">
        <v>23</v>
      </c>
      <c r="K9" s="114"/>
      <c r="L9" s="110"/>
      <c r="M9" s="110"/>
      <c r="N9" s="112"/>
    </row>
    <row r="10" spans="1:16" s="165" customFormat="1" ht="14.25">
      <c r="A10" s="167" t="s">
        <v>555</v>
      </c>
      <c r="B10" s="162" t="s">
        <v>224</v>
      </c>
      <c r="C10" s="162" t="s">
        <v>224</v>
      </c>
      <c r="D10" s="162" t="s">
        <v>224</v>
      </c>
      <c r="E10" s="162" t="s">
        <v>224</v>
      </c>
      <c r="F10" s="162" t="s">
        <v>224</v>
      </c>
      <c r="G10" s="162" t="s">
        <v>224</v>
      </c>
      <c r="H10" s="162" t="s">
        <v>224</v>
      </c>
      <c r="I10" s="162" t="s">
        <v>224</v>
      </c>
      <c r="J10" s="162" t="s">
        <v>224</v>
      </c>
      <c r="K10" s="163">
        <f>K11+K34+K166</f>
        <v>8423412.5399999991</v>
      </c>
      <c r="L10" s="163">
        <f>L11+L34+L166</f>
        <v>8375682.54</v>
      </c>
      <c r="M10" s="163">
        <f>M11+M34+M166</f>
        <v>8375682.54</v>
      </c>
      <c r="N10" s="162"/>
    </row>
    <row r="11" spans="1:16" s="165" customFormat="1" ht="14.25">
      <c r="A11" s="167" t="s">
        <v>25</v>
      </c>
      <c r="B11" s="162" t="s">
        <v>26</v>
      </c>
      <c r="C11" s="162"/>
      <c r="D11" s="162"/>
      <c r="E11" s="162"/>
      <c r="F11" s="162"/>
      <c r="G11" s="162"/>
      <c r="H11" s="162"/>
      <c r="I11" s="162"/>
      <c r="J11" s="162"/>
      <c r="K11" s="168">
        <f>K12+K13+K14</f>
        <v>8443412.5399999991</v>
      </c>
      <c r="L11" s="168">
        <f t="shared" ref="L11:M11" si="0">L12+L13+L14</f>
        <v>8395682.5399999991</v>
      </c>
      <c r="M11" s="168">
        <f t="shared" si="0"/>
        <v>8395682.5399999991</v>
      </c>
      <c r="N11" s="162"/>
    </row>
    <row r="12" spans="1:16" s="155" customFormat="1" ht="14.25">
      <c r="A12" s="158" t="s">
        <v>422</v>
      </c>
      <c r="B12" s="152" t="s">
        <v>224</v>
      </c>
      <c r="C12" s="152" t="s">
        <v>224</v>
      </c>
      <c r="D12" s="152" t="s">
        <v>224</v>
      </c>
      <c r="E12" s="152" t="s">
        <v>224</v>
      </c>
      <c r="F12" s="152" t="s">
        <v>224</v>
      </c>
      <c r="G12" s="152" t="s">
        <v>6</v>
      </c>
      <c r="H12" s="152" t="s">
        <v>224</v>
      </c>
      <c r="I12" s="152" t="s">
        <v>224</v>
      </c>
      <c r="J12" s="152" t="s">
        <v>224</v>
      </c>
      <c r="K12" s="153">
        <f>K17+K20+K21+K28</f>
        <v>370000</v>
      </c>
      <c r="L12" s="153">
        <v>370000</v>
      </c>
      <c r="M12" s="153">
        <v>370000</v>
      </c>
      <c r="N12" s="152"/>
    </row>
    <row r="13" spans="1:16" s="155" customFormat="1" ht="14.25">
      <c r="A13" s="158" t="s">
        <v>552</v>
      </c>
      <c r="B13" s="152" t="s">
        <v>224</v>
      </c>
      <c r="C13" s="152" t="s">
        <v>224</v>
      </c>
      <c r="D13" s="152" t="s">
        <v>224</v>
      </c>
      <c r="E13" s="152" t="s">
        <v>224</v>
      </c>
      <c r="F13" s="152" t="s">
        <v>224</v>
      </c>
      <c r="G13" s="152" t="s">
        <v>8</v>
      </c>
      <c r="H13" s="152" t="s">
        <v>224</v>
      </c>
      <c r="I13" s="152" t="s">
        <v>224</v>
      </c>
      <c r="J13" s="152" t="s">
        <v>224</v>
      </c>
      <c r="K13" s="153">
        <f>K19</f>
        <v>7734931.1399999997</v>
      </c>
      <c r="L13" s="153">
        <f t="shared" ref="L13:M13" si="1">L19</f>
        <v>7734931.1399999997</v>
      </c>
      <c r="M13" s="153">
        <f t="shared" si="1"/>
        <v>7734931.1399999997</v>
      </c>
      <c r="N13" s="152"/>
    </row>
    <row r="14" spans="1:16" s="155" customFormat="1" ht="14.25">
      <c r="A14" s="158" t="s">
        <v>553</v>
      </c>
      <c r="B14" s="152" t="s">
        <v>224</v>
      </c>
      <c r="C14" s="152" t="s">
        <v>224</v>
      </c>
      <c r="D14" s="152" t="s">
        <v>224</v>
      </c>
      <c r="E14" s="152" t="s">
        <v>224</v>
      </c>
      <c r="F14" s="152" t="s">
        <v>224</v>
      </c>
      <c r="G14" s="152" t="s">
        <v>9</v>
      </c>
      <c r="H14" s="152" t="s">
        <v>224</v>
      </c>
      <c r="I14" s="152" t="s">
        <v>224</v>
      </c>
      <c r="J14" s="152" t="s">
        <v>224</v>
      </c>
      <c r="K14" s="153">
        <f>K25</f>
        <v>338481.4</v>
      </c>
      <c r="L14" s="153">
        <f t="shared" ref="L14:M14" si="2">L25</f>
        <v>290751.40000000002</v>
      </c>
      <c r="M14" s="153">
        <f t="shared" si="2"/>
        <v>290751.40000000002</v>
      </c>
      <c r="N14" s="152"/>
    </row>
    <row r="15" spans="1:16" s="150" customFormat="1" ht="28.5">
      <c r="A15" s="156" t="s">
        <v>27</v>
      </c>
      <c r="B15" s="147" t="s">
        <v>28</v>
      </c>
      <c r="C15" s="147" t="s">
        <v>29</v>
      </c>
      <c r="D15" s="147"/>
      <c r="E15" s="147"/>
      <c r="F15" s="147"/>
      <c r="G15" s="147"/>
      <c r="H15" s="147" t="s">
        <v>29</v>
      </c>
      <c r="I15" s="147" t="s">
        <v>29</v>
      </c>
      <c r="J15" s="147"/>
      <c r="K15" s="148">
        <f>K17</f>
        <v>0</v>
      </c>
      <c r="L15" s="148">
        <f>L17</f>
        <v>0</v>
      </c>
      <c r="M15" s="148">
        <f>M17</f>
        <v>0</v>
      </c>
      <c r="N15" s="149"/>
      <c r="O15" s="150" t="s">
        <v>508</v>
      </c>
      <c r="P15" s="157"/>
    </row>
    <row r="16" spans="1:16">
      <c r="A16" s="115" t="s">
        <v>30</v>
      </c>
      <c r="B16" s="112" t="s">
        <v>467</v>
      </c>
      <c r="C16" s="112"/>
      <c r="D16" s="112"/>
      <c r="E16" s="112"/>
      <c r="F16" s="112"/>
      <c r="G16" s="112"/>
      <c r="H16" s="112"/>
      <c r="I16" s="112"/>
      <c r="J16" s="112"/>
      <c r="K16" s="114"/>
      <c r="L16" s="114"/>
      <c r="M16" s="114"/>
      <c r="N16" s="110"/>
      <c r="P16" s="117"/>
    </row>
    <row r="17" spans="1:23">
      <c r="A17" s="115" t="s">
        <v>500</v>
      </c>
      <c r="B17" s="112"/>
      <c r="C17" s="112" t="s">
        <v>29</v>
      </c>
      <c r="D17" s="112"/>
      <c r="E17" s="112"/>
      <c r="F17" s="112"/>
      <c r="G17" s="112" t="s">
        <v>6</v>
      </c>
      <c r="H17" s="112" t="s">
        <v>499</v>
      </c>
      <c r="I17" s="112" t="s">
        <v>29</v>
      </c>
      <c r="J17" s="112"/>
      <c r="K17" s="114">
        <f>Обосн.дох.!E18</f>
        <v>0</v>
      </c>
      <c r="L17" s="114"/>
      <c r="M17" s="114"/>
      <c r="N17" s="110"/>
      <c r="O17" s="47" t="s">
        <v>507</v>
      </c>
      <c r="P17" s="117"/>
    </row>
    <row r="18" spans="1:23" s="150" customFormat="1" ht="28.5">
      <c r="A18" s="156" t="s">
        <v>468</v>
      </c>
      <c r="B18" s="147" t="s">
        <v>31</v>
      </c>
      <c r="C18" s="147" t="s">
        <v>32</v>
      </c>
      <c r="D18" s="147"/>
      <c r="E18" s="147"/>
      <c r="F18" s="147"/>
      <c r="G18" s="147"/>
      <c r="H18" s="147" t="s">
        <v>32</v>
      </c>
      <c r="I18" s="147" t="s">
        <v>32</v>
      </c>
      <c r="J18" s="147"/>
      <c r="K18" s="148">
        <f>K19+K20+K21</f>
        <v>8104931.1399999997</v>
      </c>
      <c r="L18" s="148">
        <f>L19+L20+L21</f>
        <v>8104931.1399999997</v>
      </c>
      <c r="M18" s="148">
        <f>M19+M20+M21</f>
        <v>8104931.1399999997</v>
      </c>
      <c r="N18" s="149"/>
      <c r="P18" s="157"/>
    </row>
    <row r="19" spans="1:23" ht="66" customHeight="1">
      <c r="A19" s="115" t="s">
        <v>421</v>
      </c>
      <c r="B19" s="112" t="s">
        <v>352</v>
      </c>
      <c r="C19" s="112" t="s">
        <v>32</v>
      </c>
      <c r="D19" s="112" t="s">
        <v>530</v>
      </c>
      <c r="E19" s="112" t="s">
        <v>799</v>
      </c>
      <c r="F19" s="112" t="s">
        <v>780</v>
      </c>
      <c r="G19" s="112" t="s">
        <v>8</v>
      </c>
      <c r="H19" s="112" t="s">
        <v>501</v>
      </c>
      <c r="I19" s="112" t="s">
        <v>32</v>
      </c>
      <c r="J19" s="112" t="s">
        <v>585</v>
      </c>
      <c r="K19" s="114">
        <v>7734931.1399999997</v>
      </c>
      <c r="L19" s="114">
        <v>7734931.1399999997</v>
      </c>
      <c r="M19" s="114">
        <v>7734931.1399999997</v>
      </c>
      <c r="N19" s="110"/>
      <c r="O19" s="117" t="s">
        <v>510</v>
      </c>
      <c r="P19" s="117"/>
      <c r="Q19" s="117"/>
      <c r="R19" s="117"/>
      <c r="S19" s="117" t="s">
        <v>554</v>
      </c>
      <c r="T19" s="117"/>
      <c r="U19" s="117"/>
      <c r="V19" s="117"/>
      <c r="W19" s="117"/>
    </row>
    <row r="20" spans="1:23">
      <c r="A20" s="115" t="s">
        <v>422</v>
      </c>
      <c r="B20" s="112" t="s">
        <v>355</v>
      </c>
      <c r="C20" s="112" t="s">
        <v>32</v>
      </c>
      <c r="D20" s="112" t="s">
        <v>781</v>
      </c>
      <c r="E20" s="112" t="s">
        <v>782</v>
      </c>
      <c r="F20" s="112" t="s">
        <v>783</v>
      </c>
      <c r="G20" s="112" t="s">
        <v>6</v>
      </c>
      <c r="H20" s="112" t="s">
        <v>501</v>
      </c>
      <c r="I20" s="112" t="s">
        <v>32</v>
      </c>
      <c r="J20" s="112" t="s">
        <v>585</v>
      </c>
      <c r="K20" s="114">
        <f>Обосн.дох.!F10</f>
        <v>370000</v>
      </c>
      <c r="L20" s="114">
        <v>370000</v>
      </c>
      <c r="M20" s="114">
        <v>370000</v>
      </c>
      <c r="N20" s="110"/>
      <c r="O20" s="47" t="s">
        <v>507</v>
      </c>
      <c r="P20" s="117"/>
    </row>
    <row r="21" spans="1:23">
      <c r="A21" s="115" t="s">
        <v>503</v>
      </c>
      <c r="B21" s="112"/>
      <c r="C21" s="112" t="s">
        <v>32</v>
      </c>
      <c r="D21" s="112"/>
      <c r="E21" s="112"/>
      <c r="F21" s="112"/>
      <c r="G21" s="112" t="s">
        <v>6</v>
      </c>
      <c r="H21" s="112" t="s">
        <v>502</v>
      </c>
      <c r="I21" s="112" t="s">
        <v>32</v>
      </c>
      <c r="J21" s="112"/>
      <c r="K21" s="114">
        <f>Обосн.дох.!C35</f>
        <v>0</v>
      </c>
      <c r="L21" s="114"/>
      <c r="M21" s="114"/>
      <c r="N21" s="110"/>
      <c r="O21" s="47" t="s">
        <v>507</v>
      </c>
      <c r="P21" s="117"/>
    </row>
    <row r="22" spans="1:23" s="150" customFormat="1" ht="28.5">
      <c r="A22" s="156" t="s">
        <v>33</v>
      </c>
      <c r="B22" s="147" t="s">
        <v>34</v>
      </c>
      <c r="C22" s="147" t="s">
        <v>35</v>
      </c>
      <c r="D22" s="147"/>
      <c r="E22" s="147"/>
      <c r="F22" s="147"/>
      <c r="G22" s="147"/>
      <c r="H22" s="147" t="s">
        <v>35</v>
      </c>
      <c r="I22" s="147" t="s">
        <v>35</v>
      </c>
      <c r="J22" s="147"/>
      <c r="K22" s="148">
        <f>K23</f>
        <v>0</v>
      </c>
      <c r="L22" s="148">
        <f>L23</f>
        <v>0</v>
      </c>
      <c r="M22" s="148">
        <f>M23</f>
        <v>0</v>
      </c>
      <c r="N22" s="149"/>
      <c r="P22" s="157"/>
    </row>
    <row r="23" spans="1:23">
      <c r="A23" s="115" t="s">
        <v>30</v>
      </c>
      <c r="B23" s="112" t="s">
        <v>353</v>
      </c>
      <c r="C23" s="112" t="s">
        <v>35</v>
      </c>
      <c r="D23" s="112"/>
      <c r="E23" s="112"/>
      <c r="F23" s="112"/>
      <c r="G23" s="112"/>
      <c r="H23" s="112"/>
      <c r="I23" s="112"/>
      <c r="J23" s="112"/>
      <c r="K23" s="114"/>
      <c r="L23" s="114"/>
      <c r="M23" s="114"/>
      <c r="N23" s="110"/>
      <c r="P23" s="117"/>
    </row>
    <row r="24" spans="1:23" s="150" customFormat="1" ht="14.25">
      <c r="A24" s="156" t="s">
        <v>36</v>
      </c>
      <c r="B24" s="147" t="s">
        <v>37</v>
      </c>
      <c r="C24" s="147" t="s">
        <v>38</v>
      </c>
      <c r="D24" s="147"/>
      <c r="E24" s="147"/>
      <c r="F24" s="147"/>
      <c r="G24" s="147"/>
      <c r="H24" s="147" t="s">
        <v>38</v>
      </c>
      <c r="I24" s="147" t="s">
        <v>38</v>
      </c>
      <c r="J24" s="147"/>
      <c r="K24" s="148">
        <f>K25+K28+K29</f>
        <v>338481.4</v>
      </c>
      <c r="L24" s="148">
        <f>L25+L28+L29</f>
        <v>290751.40000000002</v>
      </c>
      <c r="M24" s="148">
        <f>M25+M28+M29</f>
        <v>290751.40000000002</v>
      </c>
      <c r="N24" s="149"/>
      <c r="P24" s="157"/>
    </row>
    <row r="25" spans="1:23" s="155" customFormat="1" ht="28.5">
      <c r="A25" s="151" t="s">
        <v>423</v>
      </c>
      <c r="B25" s="152" t="s">
        <v>354</v>
      </c>
      <c r="C25" s="152" t="s">
        <v>38</v>
      </c>
      <c r="D25" s="152"/>
      <c r="E25" s="152"/>
      <c r="F25" s="152"/>
      <c r="G25" s="152"/>
      <c r="H25" s="152"/>
      <c r="I25" s="152"/>
      <c r="J25" s="152"/>
      <c r="K25" s="153">
        <f>SUM(K26:K27)</f>
        <v>338481.4</v>
      </c>
      <c r="L25" s="153">
        <f>SUM(L26:L27)</f>
        <v>290751.40000000002</v>
      </c>
      <c r="M25" s="153">
        <f>SUM(M26:M27)</f>
        <v>290751.40000000002</v>
      </c>
      <c r="N25" s="154"/>
      <c r="O25" s="155" t="s">
        <v>509</v>
      </c>
      <c r="P25" s="159"/>
    </row>
    <row r="26" spans="1:23" ht="15" customHeight="1">
      <c r="A26" s="115" t="s">
        <v>784</v>
      </c>
      <c r="B26" s="112" t="s">
        <v>354</v>
      </c>
      <c r="C26" s="112" t="s">
        <v>38</v>
      </c>
      <c r="D26" s="112" t="s">
        <v>590</v>
      </c>
      <c r="E26" s="112" t="s">
        <v>786</v>
      </c>
      <c r="F26" s="112" t="s">
        <v>785</v>
      </c>
      <c r="G26" s="112" t="s">
        <v>9</v>
      </c>
      <c r="H26" s="112" t="s">
        <v>505</v>
      </c>
      <c r="I26" s="112" t="s">
        <v>38</v>
      </c>
      <c r="J26" s="112" t="s">
        <v>591</v>
      </c>
      <c r="K26" s="114">
        <v>290751.40000000002</v>
      </c>
      <c r="L26" s="114">
        <v>290751.40000000002</v>
      </c>
      <c r="M26" s="114">
        <v>290751.40000000002</v>
      </c>
      <c r="N26" s="110"/>
      <c r="O26" s="319" t="s">
        <v>506</v>
      </c>
      <c r="P26" s="318" t="s">
        <v>561</v>
      </c>
      <c r="Q26" s="318"/>
      <c r="R26" s="318"/>
      <c r="S26" s="318"/>
      <c r="T26" s="318"/>
    </row>
    <row r="27" spans="1:23">
      <c r="A27" s="115" t="s">
        <v>789</v>
      </c>
      <c r="B27" s="112"/>
      <c r="C27" s="112" t="s">
        <v>38</v>
      </c>
      <c r="D27" s="112" t="s">
        <v>787</v>
      </c>
      <c r="E27" s="116" t="s">
        <v>788</v>
      </c>
      <c r="F27" s="112" t="s">
        <v>785</v>
      </c>
      <c r="G27" s="112" t="s">
        <v>9</v>
      </c>
      <c r="H27" s="112" t="s">
        <v>505</v>
      </c>
      <c r="I27" s="112" t="s">
        <v>38</v>
      </c>
      <c r="J27" s="112" t="s">
        <v>585</v>
      </c>
      <c r="K27" s="114">
        <v>47730</v>
      </c>
      <c r="L27" s="114"/>
      <c r="M27" s="114"/>
      <c r="N27" s="110"/>
      <c r="O27" s="319"/>
      <c r="P27" s="318"/>
      <c r="Q27" s="318"/>
      <c r="R27" s="318"/>
      <c r="S27" s="318"/>
      <c r="T27" s="318"/>
    </row>
    <row r="28" spans="1:23">
      <c r="A28" s="115" t="s">
        <v>560</v>
      </c>
      <c r="B28" s="112"/>
      <c r="C28" s="112" t="s">
        <v>38</v>
      </c>
      <c r="D28" s="112"/>
      <c r="E28" s="112"/>
      <c r="F28" s="112"/>
      <c r="G28" s="112" t="s">
        <v>6</v>
      </c>
      <c r="H28" s="112" t="s">
        <v>559</v>
      </c>
      <c r="I28" s="112" t="s">
        <v>38</v>
      </c>
      <c r="J28" s="112"/>
      <c r="K28" s="114">
        <f>Обосн.дох.!C27</f>
        <v>0</v>
      </c>
      <c r="L28" s="114"/>
      <c r="M28" s="114"/>
      <c r="N28" s="110"/>
      <c r="O28" s="47" t="s">
        <v>507</v>
      </c>
      <c r="P28" s="117"/>
    </row>
    <row r="29" spans="1:23">
      <c r="A29" s="115" t="s">
        <v>424</v>
      </c>
      <c r="B29" s="112" t="s">
        <v>373</v>
      </c>
      <c r="C29" s="112" t="s">
        <v>38</v>
      </c>
      <c r="D29" s="112"/>
      <c r="E29" s="112"/>
      <c r="F29" s="116"/>
      <c r="G29" s="112"/>
      <c r="H29" s="112" t="s">
        <v>504</v>
      </c>
      <c r="I29" s="112" t="s">
        <v>38</v>
      </c>
      <c r="J29" s="112"/>
      <c r="K29" s="114"/>
      <c r="L29" s="114"/>
      <c r="M29" s="114"/>
      <c r="N29" s="110"/>
      <c r="P29" s="117"/>
    </row>
    <row r="30" spans="1:23">
      <c r="A30" s="115" t="s">
        <v>425</v>
      </c>
      <c r="B30" s="112" t="s">
        <v>374</v>
      </c>
      <c r="C30" s="112" t="s">
        <v>375</v>
      </c>
      <c r="D30" s="112"/>
      <c r="E30" s="112"/>
      <c r="F30" s="116"/>
      <c r="G30" s="112"/>
      <c r="H30" s="112"/>
      <c r="I30" s="112"/>
      <c r="J30" s="112"/>
      <c r="K30" s="114"/>
      <c r="L30" s="114"/>
      <c r="M30" s="114"/>
      <c r="N30" s="110"/>
      <c r="P30" s="117"/>
    </row>
    <row r="31" spans="1:23">
      <c r="A31" s="115" t="s">
        <v>30</v>
      </c>
      <c r="B31" s="112"/>
      <c r="C31" s="112"/>
      <c r="D31" s="112"/>
      <c r="E31" s="112"/>
      <c r="F31" s="116"/>
      <c r="G31" s="112"/>
      <c r="H31" s="112"/>
      <c r="I31" s="112"/>
      <c r="J31" s="112"/>
      <c r="K31" s="114"/>
      <c r="L31" s="114"/>
      <c r="M31" s="114"/>
      <c r="N31" s="110"/>
      <c r="P31" s="117"/>
    </row>
    <row r="32" spans="1:23">
      <c r="A32" s="115" t="s">
        <v>426</v>
      </c>
      <c r="B32" s="112" t="s">
        <v>427</v>
      </c>
      <c r="C32" s="112"/>
      <c r="D32" s="112"/>
      <c r="E32" s="112"/>
      <c r="F32" s="116"/>
      <c r="G32" s="112"/>
      <c r="H32" s="112"/>
      <c r="I32" s="112"/>
      <c r="J32" s="112"/>
      <c r="K32" s="114"/>
      <c r="L32" s="114"/>
      <c r="M32" s="114"/>
      <c r="N32" s="110"/>
      <c r="P32" s="117"/>
    </row>
    <row r="33" spans="1:16">
      <c r="A33" s="115" t="s">
        <v>30</v>
      </c>
      <c r="B33" s="112"/>
      <c r="C33" s="112"/>
      <c r="D33" s="112"/>
      <c r="E33" s="112"/>
      <c r="F33" s="116"/>
      <c r="G33" s="112"/>
      <c r="H33" s="112"/>
      <c r="I33" s="112"/>
      <c r="J33" s="112"/>
      <c r="K33" s="114"/>
      <c r="L33" s="114"/>
      <c r="M33" s="114"/>
      <c r="N33" s="110"/>
      <c r="P33" s="117"/>
    </row>
    <row r="34" spans="1:16" s="150" customFormat="1" ht="14.25">
      <c r="A34" s="156" t="s">
        <v>469</v>
      </c>
      <c r="B34" s="147" t="s">
        <v>39</v>
      </c>
      <c r="C34" s="147" t="s">
        <v>23</v>
      </c>
      <c r="D34" s="147"/>
      <c r="E34" s="147"/>
      <c r="F34" s="147"/>
      <c r="G34" s="147"/>
      <c r="H34" s="147"/>
      <c r="I34" s="147"/>
      <c r="J34" s="147"/>
      <c r="K34" s="148">
        <f>K35</f>
        <v>0</v>
      </c>
      <c r="L34" s="148">
        <f>L35</f>
        <v>0</v>
      </c>
      <c r="M34" s="148">
        <f>M35</f>
        <v>0</v>
      </c>
      <c r="N34" s="149"/>
      <c r="P34" s="157"/>
    </row>
    <row r="35" spans="1:16" ht="45">
      <c r="A35" s="115" t="s">
        <v>428</v>
      </c>
      <c r="B35" s="112" t="s">
        <v>40</v>
      </c>
      <c r="C35" s="112" t="s">
        <v>41</v>
      </c>
      <c r="D35" s="112"/>
      <c r="E35" s="112"/>
      <c r="F35" s="116"/>
      <c r="G35" s="112"/>
      <c r="H35" s="112" t="s">
        <v>41</v>
      </c>
      <c r="I35" s="112" t="s">
        <v>41</v>
      </c>
      <c r="J35" s="112"/>
      <c r="K35" s="114"/>
      <c r="L35" s="114"/>
      <c r="M35" s="114"/>
      <c r="N35" s="110" t="s">
        <v>23</v>
      </c>
      <c r="P35" s="117"/>
    </row>
    <row r="36" spans="1:16" s="131" customFormat="1">
      <c r="A36" s="127"/>
      <c r="B36" s="128"/>
      <c r="C36" s="128"/>
      <c r="D36" s="128"/>
      <c r="E36" s="128"/>
      <c r="F36" s="128"/>
      <c r="G36" s="128"/>
      <c r="H36" s="128"/>
      <c r="I36" s="128"/>
      <c r="J36" s="128"/>
      <c r="K36" s="129">
        <f>K7+K10-K37</f>
        <v>0</v>
      </c>
      <c r="L36" s="129">
        <f>L7+L10-L37</f>
        <v>0</v>
      </c>
      <c r="M36" s="129">
        <f>M7+M10-M37</f>
        <v>0</v>
      </c>
      <c r="N36" s="130"/>
      <c r="O36" s="175" t="s">
        <v>557</v>
      </c>
      <c r="P36" s="132"/>
    </row>
    <row r="37" spans="1:16" s="165" customFormat="1" ht="14.25">
      <c r="A37" s="161" t="s">
        <v>556</v>
      </c>
      <c r="B37" s="162" t="s">
        <v>224</v>
      </c>
      <c r="C37" s="162" t="s">
        <v>224</v>
      </c>
      <c r="D37" s="162" t="s">
        <v>224</v>
      </c>
      <c r="E37" s="162" t="s">
        <v>224</v>
      </c>
      <c r="F37" s="162" t="s">
        <v>224</v>
      </c>
      <c r="G37" s="162" t="s">
        <v>224</v>
      </c>
      <c r="H37" s="162" t="s">
        <v>224</v>
      </c>
      <c r="I37" s="162" t="s">
        <v>224</v>
      </c>
      <c r="J37" s="162" t="s">
        <v>224</v>
      </c>
      <c r="K37" s="163">
        <f>K38+K170</f>
        <v>8423412.5399999991</v>
      </c>
      <c r="L37" s="163">
        <f>L38+L170</f>
        <v>8375682.54</v>
      </c>
      <c r="M37" s="163">
        <f>M38+M170</f>
        <v>8375682.54</v>
      </c>
      <c r="N37" s="164"/>
      <c r="P37" s="166"/>
    </row>
    <row r="38" spans="1:16" s="165" customFormat="1" ht="14.25">
      <c r="A38" s="167" t="s">
        <v>42</v>
      </c>
      <c r="B38" s="162" t="s">
        <v>43</v>
      </c>
      <c r="C38" s="162" t="s">
        <v>23</v>
      </c>
      <c r="D38" s="162"/>
      <c r="E38" s="162"/>
      <c r="F38" s="162"/>
      <c r="G38" s="162"/>
      <c r="H38" s="162"/>
      <c r="I38" s="162"/>
      <c r="J38" s="162"/>
      <c r="K38" s="163">
        <f>K39+K40+K41</f>
        <v>8423412.5399999991</v>
      </c>
      <c r="L38" s="163">
        <f>L39+L40+L41</f>
        <v>8375682.54</v>
      </c>
      <c r="M38" s="163">
        <f>M39+M40+M41</f>
        <v>8375682.54</v>
      </c>
      <c r="N38" s="164" t="s">
        <v>23</v>
      </c>
    </row>
    <row r="39" spans="1:16" s="155" customFormat="1" ht="14.25">
      <c r="A39" s="158" t="s">
        <v>422</v>
      </c>
      <c r="B39" s="152" t="s">
        <v>224</v>
      </c>
      <c r="C39" s="152" t="s">
        <v>224</v>
      </c>
      <c r="D39" s="152" t="s">
        <v>224</v>
      </c>
      <c r="E39" s="152" t="s">
        <v>224</v>
      </c>
      <c r="F39" s="152" t="s">
        <v>224</v>
      </c>
      <c r="G39" s="152" t="s">
        <v>6</v>
      </c>
      <c r="H39" s="152" t="s">
        <v>224</v>
      </c>
      <c r="I39" s="152" t="s">
        <v>224</v>
      </c>
      <c r="J39" s="152" t="s">
        <v>224</v>
      </c>
      <c r="K39" s="153">
        <f>K46+K52+K68+K71+K74+K75+K89+K156</f>
        <v>350000</v>
      </c>
      <c r="L39" s="153">
        <f t="shared" ref="L39:M39" si="3">L46+L52+L68+L71+L74+L75+L89+L156</f>
        <v>350000</v>
      </c>
      <c r="M39" s="153">
        <f t="shared" si="3"/>
        <v>350000</v>
      </c>
      <c r="N39" s="154"/>
    </row>
    <row r="40" spans="1:16" s="155" customFormat="1" ht="14.25">
      <c r="A40" s="158" t="s">
        <v>552</v>
      </c>
      <c r="B40" s="152" t="s">
        <v>224</v>
      </c>
      <c r="C40" s="152" t="s">
        <v>224</v>
      </c>
      <c r="D40" s="152" t="s">
        <v>224</v>
      </c>
      <c r="E40" s="152" t="s">
        <v>224</v>
      </c>
      <c r="F40" s="152" t="s">
        <v>224</v>
      </c>
      <c r="G40" s="152" t="s">
        <v>8</v>
      </c>
      <c r="H40" s="152" t="s">
        <v>224</v>
      </c>
      <c r="I40" s="152" t="s">
        <v>224</v>
      </c>
      <c r="J40" s="152" t="s">
        <v>224</v>
      </c>
      <c r="K40" s="153">
        <f>K45+K47++K53+K69+K72+K90+K157+K49+K50+K55</f>
        <v>7734931.1399999997</v>
      </c>
      <c r="L40" s="153">
        <f>L45+L47++L53+L69+L72+L90+L157+L49+L50+L55</f>
        <v>7734931.1399999997</v>
      </c>
      <c r="M40" s="153">
        <f t="shared" ref="M40" si="4">M45+M47++M53+M69+M72+M90+M157+M49+M50+M55</f>
        <v>7734931.1399999997</v>
      </c>
      <c r="N40" s="154"/>
    </row>
    <row r="41" spans="1:16" s="155" customFormat="1" ht="14.25">
      <c r="A41" s="158" t="s">
        <v>553</v>
      </c>
      <c r="B41" s="152" t="s">
        <v>224</v>
      </c>
      <c r="C41" s="152" t="s">
        <v>224</v>
      </c>
      <c r="D41" s="152" t="s">
        <v>224</v>
      </c>
      <c r="E41" s="152" t="s">
        <v>224</v>
      </c>
      <c r="F41" s="152" t="s">
        <v>224</v>
      </c>
      <c r="G41" s="152" t="s">
        <v>9</v>
      </c>
      <c r="H41" s="152" t="s">
        <v>224</v>
      </c>
      <c r="I41" s="152" t="s">
        <v>224</v>
      </c>
      <c r="J41" s="152" t="s">
        <v>224</v>
      </c>
      <c r="K41" s="153">
        <f>K91+K158+K44+K56</f>
        <v>338481.4</v>
      </c>
      <c r="L41" s="153">
        <f t="shared" ref="L41:M41" si="5">L91+L158+L44+L56</f>
        <v>290751.40000000002</v>
      </c>
      <c r="M41" s="153">
        <f t="shared" si="5"/>
        <v>290751.40000000002</v>
      </c>
      <c r="N41" s="154"/>
    </row>
    <row r="42" spans="1:16" s="155" customFormat="1" ht="28.5">
      <c r="A42" s="151" t="s">
        <v>430</v>
      </c>
      <c r="B42" s="152" t="s">
        <v>44</v>
      </c>
      <c r="C42" s="152" t="s">
        <v>23</v>
      </c>
      <c r="D42" s="152"/>
      <c r="E42" s="152"/>
      <c r="F42" s="152"/>
      <c r="G42" s="152"/>
      <c r="H42" s="152"/>
      <c r="I42" s="152"/>
      <c r="J42" s="152"/>
      <c r="K42" s="153">
        <f>K43+K48+K51+K54</f>
        <v>6261580.4500000002</v>
      </c>
      <c r="L42" s="153">
        <f t="shared" ref="L42:M42" si="6">L43+L48+L51+L54</f>
        <v>6213850.4500000002</v>
      </c>
      <c r="M42" s="153">
        <f t="shared" si="6"/>
        <v>6213850.4500000002</v>
      </c>
      <c r="N42" s="154" t="s">
        <v>23</v>
      </c>
    </row>
    <row r="43" spans="1:16" s="155" customFormat="1" ht="28.5">
      <c r="A43" s="151" t="s">
        <v>45</v>
      </c>
      <c r="B43" s="152" t="s">
        <v>46</v>
      </c>
      <c r="C43" s="152" t="s">
        <v>47</v>
      </c>
      <c r="D43" s="152"/>
      <c r="E43" s="152"/>
      <c r="F43" s="152"/>
      <c r="G43" s="152"/>
      <c r="H43" s="152"/>
      <c r="I43" s="152" t="s">
        <v>47</v>
      </c>
      <c r="J43" s="152"/>
      <c r="K43" s="153">
        <f>K44+K45+K46+K47</f>
        <v>4755090.45</v>
      </c>
      <c r="L43" s="153">
        <f>L44+L45+L46+L47</f>
        <v>4718431.47</v>
      </c>
      <c r="M43" s="153">
        <f>M44+M45+M46+M47</f>
        <v>4718431.47</v>
      </c>
      <c r="N43" s="154" t="s">
        <v>23</v>
      </c>
      <c r="O43" s="155" t="s">
        <v>419</v>
      </c>
    </row>
    <row r="44" spans="1:16">
      <c r="A44" s="115" t="s">
        <v>450</v>
      </c>
      <c r="B44" s="112" t="s">
        <v>791</v>
      </c>
      <c r="C44" s="112" t="s">
        <v>47</v>
      </c>
      <c r="D44" s="112" t="s">
        <v>787</v>
      </c>
      <c r="E44" s="116" t="s">
        <v>788</v>
      </c>
      <c r="F44" s="112" t="s">
        <v>793</v>
      </c>
      <c r="G44" s="112" t="s">
        <v>9</v>
      </c>
      <c r="H44" s="112" t="s">
        <v>451</v>
      </c>
      <c r="I44" s="112" t="s">
        <v>47</v>
      </c>
      <c r="J44" s="112" t="s">
        <v>585</v>
      </c>
      <c r="K44" s="114">
        <f>'Обосн.расх.(ИЦ)'!I26</f>
        <v>36658.980000000003</v>
      </c>
      <c r="L44" s="114"/>
      <c r="M44" s="114"/>
      <c r="N44" s="110"/>
      <c r="O44" s="47" t="s">
        <v>534</v>
      </c>
    </row>
    <row r="45" spans="1:16">
      <c r="A45" s="115" t="s">
        <v>450</v>
      </c>
      <c r="B45" s="112"/>
      <c r="C45" s="112" t="s">
        <v>47</v>
      </c>
      <c r="D45" s="112" t="s">
        <v>790</v>
      </c>
      <c r="E45" s="112" t="s">
        <v>799</v>
      </c>
      <c r="F45" s="112" t="s">
        <v>793</v>
      </c>
      <c r="G45" s="112" t="s">
        <v>8</v>
      </c>
      <c r="H45" s="112" t="s">
        <v>451</v>
      </c>
      <c r="I45" s="112" t="s">
        <v>47</v>
      </c>
      <c r="J45" s="112" t="s">
        <v>585</v>
      </c>
      <c r="K45" s="114">
        <f>'Обосн.расх.(МЗ)'!I23</f>
        <v>4670261.55</v>
      </c>
      <c r="L45" s="114">
        <v>4670261.55</v>
      </c>
      <c r="M45" s="114">
        <v>4670261.55</v>
      </c>
      <c r="N45" s="110"/>
      <c r="O45" s="47" t="s">
        <v>708</v>
      </c>
    </row>
    <row r="46" spans="1:16" ht="30">
      <c r="A46" s="115" t="s">
        <v>456</v>
      </c>
      <c r="B46" s="112"/>
      <c r="C46" s="112" t="s">
        <v>47</v>
      </c>
      <c r="D46" s="112"/>
      <c r="E46" s="112"/>
      <c r="F46" s="112"/>
      <c r="G46" s="112" t="s">
        <v>6</v>
      </c>
      <c r="H46" s="112" t="s">
        <v>455</v>
      </c>
      <c r="I46" s="112" t="s">
        <v>47</v>
      </c>
      <c r="J46" s="112"/>
      <c r="K46" s="114">
        <f>'Обосн.расх.(ПД)'!I26</f>
        <v>0</v>
      </c>
      <c r="L46" s="114"/>
      <c r="M46" s="114"/>
      <c r="N46" s="110"/>
    </row>
    <row r="47" spans="1:16" ht="30">
      <c r="A47" s="115" t="s">
        <v>456</v>
      </c>
      <c r="B47" s="112" t="s">
        <v>792</v>
      </c>
      <c r="C47" s="112" t="s">
        <v>47</v>
      </c>
      <c r="D47" s="112" t="s">
        <v>530</v>
      </c>
      <c r="E47" s="112" t="s">
        <v>799</v>
      </c>
      <c r="F47" s="112" t="s">
        <v>793</v>
      </c>
      <c r="G47" s="112" t="s">
        <v>8</v>
      </c>
      <c r="H47" s="112" t="s">
        <v>455</v>
      </c>
      <c r="I47" s="112" t="s">
        <v>47</v>
      </c>
      <c r="J47" s="112" t="s">
        <v>585</v>
      </c>
      <c r="K47" s="114">
        <f>'Обосн.расх.(МЗ)'!I25</f>
        <v>48169.919999999998</v>
      </c>
      <c r="L47" s="114">
        <v>48169.919999999998</v>
      </c>
      <c r="M47" s="114">
        <v>48169.919999999998</v>
      </c>
      <c r="N47" s="110"/>
    </row>
    <row r="48" spans="1:16" s="155" customFormat="1" ht="28.5">
      <c r="A48" s="151" t="s">
        <v>48</v>
      </c>
      <c r="B48" s="152" t="s">
        <v>49</v>
      </c>
      <c r="C48" s="152" t="s">
        <v>50</v>
      </c>
      <c r="D48" s="152"/>
      <c r="E48" s="152"/>
      <c r="F48" s="152"/>
      <c r="G48" s="152"/>
      <c r="H48" s="152" t="s">
        <v>452</v>
      </c>
      <c r="I48" s="152" t="s">
        <v>50</v>
      </c>
      <c r="J48" s="152"/>
      <c r="K48" s="153">
        <f>SUM(K49:K50)</f>
        <v>85000</v>
      </c>
      <c r="L48" s="153">
        <f t="shared" ref="L48:M48" si="7">SUM(L49:L50)</f>
        <v>85000</v>
      </c>
      <c r="M48" s="153">
        <f t="shared" si="7"/>
        <v>85000</v>
      </c>
      <c r="N48" s="154" t="s">
        <v>23</v>
      </c>
    </row>
    <row r="49" spans="1:14" ht="30">
      <c r="A49" s="115" t="s">
        <v>794</v>
      </c>
      <c r="B49" s="112"/>
      <c r="C49" s="112" t="s">
        <v>50</v>
      </c>
      <c r="D49" s="112" t="s">
        <v>530</v>
      </c>
      <c r="E49" s="112" t="s">
        <v>799</v>
      </c>
      <c r="F49" s="112" t="s">
        <v>793</v>
      </c>
      <c r="G49" s="112" t="s">
        <v>8</v>
      </c>
      <c r="H49" s="112" t="s">
        <v>795</v>
      </c>
      <c r="I49" s="112" t="s">
        <v>50</v>
      </c>
      <c r="J49" s="112" t="s">
        <v>585</v>
      </c>
      <c r="K49" s="114">
        <v>30000</v>
      </c>
      <c r="L49" s="114">
        <v>30000</v>
      </c>
      <c r="M49" s="114">
        <v>30000</v>
      </c>
      <c r="N49" s="110"/>
    </row>
    <row r="50" spans="1:14">
      <c r="A50" s="115" t="s">
        <v>796</v>
      </c>
      <c r="B50" s="112"/>
      <c r="C50" s="112" t="s">
        <v>50</v>
      </c>
      <c r="D50" s="112" t="s">
        <v>530</v>
      </c>
      <c r="E50" s="112" t="s">
        <v>799</v>
      </c>
      <c r="F50" s="112" t="s">
        <v>793</v>
      </c>
      <c r="G50" s="112" t="s">
        <v>8</v>
      </c>
      <c r="H50" s="112" t="s">
        <v>452</v>
      </c>
      <c r="I50" s="112" t="s">
        <v>50</v>
      </c>
      <c r="J50" s="112" t="s">
        <v>585</v>
      </c>
      <c r="K50" s="114">
        <v>55000</v>
      </c>
      <c r="L50" s="114">
        <v>55000</v>
      </c>
      <c r="M50" s="114">
        <v>55000</v>
      </c>
      <c r="N50" s="110"/>
    </row>
    <row r="51" spans="1:14" s="155" customFormat="1" ht="28.5">
      <c r="A51" s="151" t="s">
        <v>51</v>
      </c>
      <c r="B51" s="152" t="s">
        <v>52</v>
      </c>
      <c r="C51" s="152" t="s">
        <v>53</v>
      </c>
      <c r="D51" s="152"/>
      <c r="E51" s="152"/>
      <c r="F51" s="152"/>
      <c r="G51" s="152"/>
      <c r="H51" s="152" t="s">
        <v>452</v>
      </c>
      <c r="I51" s="152" t="s">
        <v>53</v>
      </c>
      <c r="J51" s="152"/>
      <c r="K51" s="153">
        <f>K52+K53</f>
        <v>0</v>
      </c>
      <c r="L51" s="153">
        <f>L52+L53</f>
        <v>0</v>
      </c>
      <c r="M51" s="153">
        <f>M52+M53</f>
        <v>0</v>
      </c>
      <c r="N51" s="154" t="s">
        <v>23</v>
      </c>
    </row>
    <row r="52" spans="1:14" ht="30">
      <c r="A52" s="115" t="s">
        <v>51</v>
      </c>
      <c r="B52" s="112"/>
      <c r="C52" s="112" t="s">
        <v>53</v>
      </c>
      <c r="D52" s="112"/>
      <c r="E52" s="116"/>
      <c r="F52" s="116"/>
      <c r="G52" s="112" t="s">
        <v>6</v>
      </c>
      <c r="H52" s="112" t="s">
        <v>452</v>
      </c>
      <c r="I52" s="112" t="s">
        <v>53</v>
      </c>
      <c r="J52" s="112"/>
      <c r="K52" s="114"/>
      <c r="L52" s="114"/>
      <c r="M52" s="114"/>
      <c r="N52" s="110"/>
    </row>
    <row r="53" spans="1:14" ht="30">
      <c r="A53" s="115" t="s">
        <v>51</v>
      </c>
      <c r="B53" s="112"/>
      <c r="C53" s="112" t="s">
        <v>53</v>
      </c>
      <c r="D53" s="112"/>
      <c r="E53" s="112"/>
      <c r="F53" s="116"/>
      <c r="G53" s="112" t="s">
        <v>8</v>
      </c>
      <c r="H53" s="112" t="s">
        <v>452</v>
      </c>
      <c r="I53" s="112" t="s">
        <v>53</v>
      </c>
      <c r="J53" s="112"/>
      <c r="K53" s="114"/>
      <c r="L53" s="114"/>
      <c r="M53" s="114"/>
      <c r="N53" s="110"/>
    </row>
    <row r="54" spans="1:14" s="155" customFormat="1" ht="42.75">
      <c r="A54" s="151" t="s">
        <v>54</v>
      </c>
      <c r="B54" s="152" t="s">
        <v>55</v>
      </c>
      <c r="C54" s="152" t="s">
        <v>56</v>
      </c>
      <c r="D54" s="152"/>
      <c r="E54" s="152"/>
      <c r="F54" s="152"/>
      <c r="G54" s="152"/>
      <c r="H54" s="152" t="s">
        <v>454</v>
      </c>
      <c r="I54" s="152" t="s">
        <v>56</v>
      </c>
      <c r="J54" s="152"/>
      <c r="K54" s="153">
        <f>SUM(K55:K56)</f>
        <v>1421490</v>
      </c>
      <c r="L54" s="153">
        <f t="shared" ref="L54:M54" si="8">SUM(L55:L56)</f>
        <v>1410418.98</v>
      </c>
      <c r="M54" s="153">
        <f t="shared" si="8"/>
        <v>1410418.98</v>
      </c>
      <c r="N54" s="154" t="s">
        <v>23</v>
      </c>
    </row>
    <row r="55" spans="1:14" ht="30">
      <c r="A55" s="115" t="s">
        <v>57</v>
      </c>
      <c r="B55" s="112" t="s">
        <v>58</v>
      </c>
      <c r="C55" s="112" t="s">
        <v>56</v>
      </c>
      <c r="D55" s="112" t="s">
        <v>530</v>
      </c>
      <c r="E55" s="112" t="s">
        <v>799</v>
      </c>
      <c r="F55" s="112" t="s">
        <v>793</v>
      </c>
      <c r="G55" s="112" t="s">
        <v>8</v>
      </c>
      <c r="H55" s="112" t="s">
        <v>454</v>
      </c>
      <c r="I55" s="112" t="s">
        <v>56</v>
      </c>
      <c r="J55" s="112" t="s">
        <v>585</v>
      </c>
      <c r="K55" s="114">
        <f>'Обосн.расх.(МЗ)'!G72</f>
        <v>1410418.98</v>
      </c>
      <c r="L55" s="114">
        <v>1410418.98</v>
      </c>
      <c r="M55" s="114">
        <v>1410418.98</v>
      </c>
      <c r="N55" s="110" t="s">
        <v>23</v>
      </c>
    </row>
    <row r="56" spans="1:14">
      <c r="A56" s="115" t="s">
        <v>453</v>
      </c>
      <c r="B56" s="112"/>
      <c r="C56" s="112" t="s">
        <v>56</v>
      </c>
      <c r="D56" s="112" t="s">
        <v>787</v>
      </c>
      <c r="E56" s="116" t="s">
        <v>788</v>
      </c>
      <c r="F56" s="112" t="s">
        <v>793</v>
      </c>
      <c r="G56" s="112" t="s">
        <v>9</v>
      </c>
      <c r="H56" s="112" t="s">
        <v>454</v>
      </c>
      <c r="I56" s="112" t="s">
        <v>56</v>
      </c>
      <c r="J56" s="112" t="s">
        <v>585</v>
      </c>
      <c r="K56" s="114">
        <f>'Обосн.расх.(ИЦ)'!G70</f>
        <v>11071.02</v>
      </c>
      <c r="L56" s="114"/>
      <c r="M56" s="114"/>
      <c r="N56" s="110"/>
    </row>
    <row r="57" spans="1:14">
      <c r="A57" s="115" t="s">
        <v>431</v>
      </c>
      <c r="B57" s="112" t="s">
        <v>59</v>
      </c>
      <c r="C57" s="112" t="s">
        <v>56</v>
      </c>
      <c r="D57" s="112"/>
      <c r="E57" s="116"/>
      <c r="F57" s="112"/>
      <c r="G57" s="112"/>
      <c r="H57" s="112"/>
      <c r="I57" s="112"/>
      <c r="J57" s="112"/>
      <c r="K57" s="114"/>
      <c r="L57" s="114"/>
      <c r="M57" s="114"/>
      <c r="N57" s="110" t="s">
        <v>23</v>
      </c>
    </row>
    <row r="58" spans="1:14" ht="45">
      <c r="A58" s="115" t="s">
        <v>60</v>
      </c>
      <c r="B58" s="112" t="s">
        <v>376</v>
      </c>
      <c r="C58" s="112" t="s">
        <v>61</v>
      </c>
      <c r="D58" s="112"/>
      <c r="E58" s="112"/>
      <c r="F58" s="112"/>
      <c r="G58" s="112"/>
      <c r="H58" s="112"/>
      <c r="I58" s="112"/>
      <c r="J58" s="112"/>
      <c r="K58" s="114"/>
      <c r="L58" s="114"/>
      <c r="M58" s="114"/>
      <c r="N58" s="110" t="s">
        <v>23</v>
      </c>
    </row>
    <row r="59" spans="1:14" ht="30">
      <c r="A59" s="115" t="s">
        <v>62</v>
      </c>
      <c r="B59" s="112" t="s">
        <v>377</v>
      </c>
      <c r="C59" s="112" t="s">
        <v>61</v>
      </c>
      <c r="D59" s="112"/>
      <c r="E59" s="112"/>
      <c r="F59" s="112"/>
      <c r="G59" s="112"/>
      <c r="H59" s="112"/>
      <c r="I59" s="112"/>
      <c r="J59" s="112"/>
      <c r="K59" s="114"/>
      <c r="L59" s="114"/>
      <c r="M59" s="114"/>
      <c r="N59" s="110" t="s">
        <v>23</v>
      </c>
    </row>
    <row r="60" spans="1:14" s="155" customFormat="1" ht="14.25">
      <c r="A60" s="151" t="s">
        <v>63</v>
      </c>
      <c r="B60" s="152" t="s">
        <v>64</v>
      </c>
      <c r="C60" s="152" t="s">
        <v>65</v>
      </c>
      <c r="D60" s="152"/>
      <c r="E60" s="152"/>
      <c r="F60" s="152"/>
      <c r="G60" s="152"/>
      <c r="H60" s="152"/>
      <c r="I60" s="152"/>
      <c r="J60" s="152"/>
      <c r="K60" s="153">
        <f>K61+K62+K63+K64+K65</f>
        <v>0</v>
      </c>
      <c r="L60" s="153">
        <f>L61+L62+L63+L64+L65</f>
        <v>0</v>
      </c>
      <c r="M60" s="153">
        <f>M61+M62+M63+M64+M65</f>
        <v>0</v>
      </c>
      <c r="N60" s="154" t="s">
        <v>23</v>
      </c>
    </row>
    <row r="61" spans="1:14" ht="45">
      <c r="A61" s="115" t="s">
        <v>66</v>
      </c>
      <c r="B61" s="112" t="s">
        <v>67</v>
      </c>
      <c r="C61" s="112" t="s">
        <v>68</v>
      </c>
      <c r="D61" s="112"/>
      <c r="E61" s="112"/>
      <c r="F61" s="116"/>
      <c r="G61" s="112"/>
      <c r="H61" s="112"/>
      <c r="I61" s="112"/>
      <c r="J61" s="112"/>
      <c r="K61" s="114"/>
      <c r="L61" s="114"/>
      <c r="M61" s="114"/>
      <c r="N61" s="110" t="s">
        <v>23</v>
      </c>
    </row>
    <row r="62" spans="1:14" ht="49.5" customHeight="1">
      <c r="A62" s="115" t="s">
        <v>69</v>
      </c>
      <c r="B62" s="112" t="s">
        <v>70</v>
      </c>
      <c r="C62" s="112" t="s">
        <v>71</v>
      </c>
      <c r="D62" s="112"/>
      <c r="E62" s="112"/>
      <c r="F62" s="116"/>
      <c r="G62" s="112"/>
      <c r="H62" s="112"/>
      <c r="I62" s="112"/>
      <c r="J62" s="112"/>
      <c r="K62" s="114"/>
      <c r="L62" s="114"/>
      <c r="M62" s="114"/>
      <c r="N62" s="110" t="s">
        <v>23</v>
      </c>
    </row>
    <row r="63" spans="1:14" ht="45">
      <c r="A63" s="115" t="s">
        <v>72</v>
      </c>
      <c r="B63" s="112" t="s">
        <v>73</v>
      </c>
      <c r="C63" s="112" t="s">
        <v>74</v>
      </c>
      <c r="D63" s="112"/>
      <c r="E63" s="112"/>
      <c r="F63" s="116"/>
      <c r="G63" s="112"/>
      <c r="H63" s="112"/>
      <c r="I63" s="112"/>
      <c r="J63" s="112"/>
      <c r="K63" s="114"/>
      <c r="L63" s="114"/>
      <c r="M63" s="114"/>
      <c r="N63" s="110" t="s">
        <v>23</v>
      </c>
    </row>
    <row r="64" spans="1:14" ht="66.75" customHeight="1">
      <c r="A64" s="115" t="s">
        <v>75</v>
      </c>
      <c r="B64" s="112" t="s">
        <v>76</v>
      </c>
      <c r="C64" s="112" t="s">
        <v>77</v>
      </c>
      <c r="D64" s="112"/>
      <c r="E64" s="112"/>
      <c r="F64" s="116"/>
      <c r="G64" s="112"/>
      <c r="H64" s="112"/>
      <c r="I64" s="112"/>
      <c r="J64" s="112"/>
      <c r="K64" s="114"/>
      <c r="L64" s="114"/>
      <c r="M64" s="114"/>
      <c r="N64" s="110" t="s">
        <v>23</v>
      </c>
    </row>
    <row r="65" spans="1:15">
      <c r="A65" s="115" t="s">
        <v>378</v>
      </c>
      <c r="B65" s="112" t="s">
        <v>78</v>
      </c>
      <c r="C65" s="112" t="s">
        <v>79</v>
      </c>
      <c r="D65" s="112"/>
      <c r="E65" s="112"/>
      <c r="F65" s="116"/>
      <c r="G65" s="112"/>
      <c r="H65" s="112"/>
      <c r="I65" s="112"/>
      <c r="J65" s="112"/>
      <c r="K65" s="114"/>
      <c r="L65" s="114"/>
      <c r="M65" s="114"/>
      <c r="N65" s="110" t="s">
        <v>23</v>
      </c>
    </row>
    <row r="66" spans="1:15" s="155" customFormat="1" ht="14.25">
      <c r="A66" s="151" t="s">
        <v>80</v>
      </c>
      <c r="B66" s="152" t="s">
        <v>81</v>
      </c>
      <c r="C66" s="152" t="s">
        <v>82</v>
      </c>
      <c r="D66" s="152"/>
      <c r="E66" s="152"/>
      <c r="F66" s="152"/>
      <c r="G66" s="152"/>
      <c r="H66" s="152"/>
      <c r="I66" s="152" t="s">
        <v>82</v>
      </c>
      <c r="J66" s="152"/>
      <c r="K66" s="153">
        <f>K67+K70+K73</f>
        <v>0</v>
      </c>
      <c r="L66" s="153">
        <f>L67+L70+L73</f>
        <v>0</v>
      </c>
      <c r="M66" s="153">
        <f>M67+M70+M73</f>
        <v>0</v>
      </c>
      <c r="N66" s="154" t="s">
        <v>23</v>
      </c>
    </row>
    <row r="67" spans="1:15" s="155" customFormat="1" ht="34.5" customHeight="1">
      <c r="A67" s="151" t="s">
        <v>432</v>
      </c>
      <c r="B67" s="152" t="s">
        <v>83</v>
      </c>
      <c r="C67" s="152" t="s">
        <v>84</v>
      </c>
      <c r="D67" s="152"/>
      <c r="E67" s="152"/>
      <c r="F67" s="152"/>
      <c r="G67" s="152"/>
      <c r="H67" s="152" t="s">
        <v>458</v>
      </c>
      <c r="I67" s="152" t="s">
        <v>84</v>
      </c>
      <c r="J67" s="152"/>
      <c r="K67" s="153">
        <f>K68+K69</f>
        <v>0</v>
      </c>
      <c r="L67" s="153">
        <f>L68+L69</f>
        <v>0</v>
      </c>
      <c r="M67" s="153">
        <f>M68+M69</f>
        <v>0</v>
      </c>
      <c r="N67" s="154" t="s">
        <v>23</v>
      </c>
    </row>
    <row r="68" spans="1:15">
      <c r="A68" s="115" t="s">
        <v>457</v>
      </c>
      <c r="B68" s="112"/>
      <c r="C68" s="112" t="s">
        <v>84</v>
      </c>
      <c r="D68" s="112"/>
      <c r="E68" s="112"/>
      <c r="F68" s="112"/>
      <c r="G68" s="112" t="s">
        <v>6</v>
      </c>
      <c r="H68" s="112" t="s">
        <v>458</v>
      </c>
      <c r="I68" s="112" t="s">
        <v>84</v>
      </c>
      <c r="J68" s="112"/>
      <c r="K68" s="114"/>
      <c r="L68" s="114"/>
      <c r="M68" s="114"/>
      <c r="N68" s="110"/>
    </row>
    <row r="69" spans="1:15">
      <c r="A69" s="115" t="s">
        <v>457</v>
      </c>
      <c r="B69" s="112"/>
      <c r="C69" s="112" t="s">
        <v>84</v>
      </c>
      <c r="D69" s="112"/>
      <c r="E69" s="112"/>
      <c r="F69" s="112"/>
      <c r="G69" s="112" t="s">
        <v>8</v>
      </c>
      <c r="H69" s="112" t="s">
        <v>458</v>
      </c>
      <c r="I69" s="112" t="s">
        <v>84</v>
      </c>
      <c r="J69" s="112"/>
      <c r="K69" s="114"/>
      <c r="L69" s="114"/>
      <c r="M69" s="114"/>
      <c r="N69" s="110"/>
    </row>
    <row r="70" spans="1:15" s="155" customFormat="1" ht="47.25" customHeight="1">
      <c r="A70" s="151" t="s">
        <v>85</v>
      </c>
      <c r="B70" s="152" t="s">
        <v>86</v>
      </c>
      <c r="C70" s="152" t="s">
        <v>87</v>
      </c>
      <c r="D70" s="152"/>
      <c r="E70" s="152"/>
      <c r="F70" s="152"/>
      <c r="G70" s="152"/>
      <c r="H70" s="152"/>
      <c r="I70" s="152" t="s">
        <v>87</v>
      </c>
      <c r="J70" s="152"/>
      <c r="K70" s="153">
        <f>K71+K72</f>
        <v>0</v>
      </c>
      <c r="L70" s="153">
        <f>L71+L72</f>
        <v>0</v>
      </c>
      <c r="M70" s="153">
        <f>M71+M72</f>
        <v>0</v>
      </c>
      <c r="N70" s="154" t="s">
        <v>23</v>
      </c>
    </row>
    <row r="71" spans="1:15" ht="47.25" customHeight="1">
      <c r="A71" s="115" t="s">
        <v>85</v>
      </c>
      <c r="B71" s="112"/>
      <c r="C71" s="112" t="s">
        <v>87</v>
      </c>
      <c r="D71" s="112"/>
      <c r="E71" s="112"/>
      <c r="F71" s="112"/>
      <c r="G71" s="112" t="s">
        <v>6</v>
      </c>
      <c r="H71" s="112" t="s">
        <v>458</v>
      </c>
      <c r="I71" s="112" t="s">
        <v>87</v>
      </c>
      <c r="J71" s="112"/>
      <c r="K71" s="114"/>
      <c r="L71" s="114"/>
      <c r="M71" s="114"/>
      <c r="N71" s="110"/>
      <c r="O71" s="47" t="s">
        <v>419</v>
      </c>
    </row>
    <row r="72" spans="1:15" ht="47.25" customHeight="1">
      <c r="A72" s="115" t="s">
        <v>85</v>
      </c>
      <c r="B72" s="112"/>
      <c r="C72" s="112" t="s">
        <v>87</v>
      </c>
      <c r="D72" s="112"/>
      <c r="E72" s="112"/>
      <c r="F72" s="112"/>
      <c r="G72" s="112" t="s">
        <v>8</v>
      </c>
      <c r="H72" s="112" t="s">
        <v>458</v>
      </c>
      <c r="I72" s="112" t="s">
        <v>87</v>
      </c>
      <c r="J72" s="112"/>
      <c r="K72" s="114"/>
      <c r="L72" s="114"/>
      <c r="M72" s="114"/>
      <c r="N72" s="110"/>
      <c r="O72" s="47" t="s">
        <v>534</v>
      </c>
    </row>
    <row r="73" spans="1:15" s="155" customFormat="1" ht="31.5" customHeight="1">
      <c r="A73" s="151" t="s">
        <v>88</v>
      </c>
      <c r="B73" s="152" t="s">
        <v>89</v>
      </c>
      <c r="C73" s="152" t="s">
        <v>90</v>
      </c>
      <c r="D73" s="152"/>
      <c r="E73" s="152"/>
      <c r="F73" s="152"/>
      <c r="G73" s="152"/>
      <c r="H73" s="152"/>
      <c r="I73" s="152" t="s">
        <v>90</v>
      </c>
      <c r="J73" s="152"/>
      <c r="K73" s="153">
        <f>K74+K75</f>
        <v>0</v>
      </c>
      <c r="L73" s="153">
        <f>L74+L75</f>
        <v>0</v>
      </c>
      <c r="M73" s="153">
        <f>M74+M75</f>
        <v>0</v>
      </c>
      <c r="N73" s="154" t="s">
        <v>23</v>
      </c>
      <c r="O73" s="155" t="s">
        <v>708</v>
      </c>
    </row>
    <row r="74" spans="1:15" ht="31.5" customHeight="1">
      <c r="A74" s="115" t="s">
        <v>88</v>
      </c>
      <c r="B74" s="112"/>
      <c r="C74" s="112" t="s">
        <v>90</v>
      </c>
      <c r="D74" s="112"/>
      <c r="E74" s="116"/>
      <c r="F74" s="116"/>
      <c r="G74" s="112" t="s">
        <v>6</v>
      </c>
      <c r="H74" s="112" t="s">
        <v>460</v>
      </c>
      <c r="I74" s="112" t="s">
        <v>90</v>
      </c>
      <c r="J74" s="112"/>
      <c r="K74" s="114"/>
      <c r="L74" s="114"/>
      <c r="M74" s="114"/>
      <c r="N74" s="110"/>
      <c r="O74" s="47" t="s">
        <v>535</v>
      </c>
    </row>
    <row r="75" spans="1:15">
      <c r="A75" s="115" t="s">
        <v>459</v>
      </c>
      <c r="B75" s="112"/>
      <c r="C75" s="112" t="s">
        <v>90</v>
      </c>
      <c r="D75" s="112"/>
      <c r="E75" s="116"/>
      <c r="F75" s="116"/>
      <c r="G75" s="112" t="s">
        <v>6</v>
      </c>
      <c r="H75" s="112" t="s">
        <v>461</v>
      </c>
      <c r="I75" s="112" t="s">
        <v>90</v>
      </c>
      <c r="J75" s="112"/>
      <c r="K75" s="114"/>
      <c r="L75" s="114"/>
      <c r="M75" s="114"/>
      <c r="N75" s="110"/>
    </row>
    <row r="76" spans="1:15" ht="33.75" customHeight="1">
      <c r="A76" s="115" t="s">
        <v>91</v>
      </c>
      <c r="B76" s="112" t="s">
        <v>92</v>
      </c>
      <c r="C76" s="112" t="s">
        <v>23</v>
      </c>
      <c r="D76" s="112"/>
      <c r="E76" s="112"/>
      <c r="F76" s="116"/>
      <c r="G76" s="112"/>
      <c r="H76" s="112"/>
      <c r="I76" s="112"/>
      <c r="J76" s="112"/>
      <c r="K76" s="114"/>
      <c r="L76" s="114"/>
      <c r="M76" s="114"/>
      <c r="N76" s="110" t="s">
        <v>23</v>
      </c>
    </row>
    <row r="77" spans="1:15" ht="36" customHeight="1">
      <c r="A77" s="115" t="s">
        <v>433</v>
      </c>
      <c r="B77" s="112" t="s">
        <v>93</v>
      </c>
      <c r="C77" s="112" t="s">
        <v>348</v>
      </c>
      <c r="D77" s="112"/>
      <c r="E77" s="112"/>
      <c r="F77" s="116"/>
      <c r="G77" s="112"/>
      <c r="H77" s="112"/>
      <c r="I77" s="112"/>
      <c r="J77" s="112"/>
      <c r="K77" s="114"/>
      <c r="L77" s="114"/>
      <c r="M77" s="114"/>
      <c r="N77" s="110"/>
    </row>
    <row r="78" spans="1:15">
      <c r="A78" s="115" t="s">
        <v>381</v>
      </c>
      <c r="B78" s="112" t="s">
        <v>94</v>
      </c>
      <c r="C78" s="112" t="s">
        <v>349</v>
      </c>
      <c r="D78" s="112"/>
      <c r="E78" s="112"/>
      <c r="F78" s="116"/>
      <c r="G78" s="112"/>
      <c r="H78" s="112"/>
      <c r="I78" s="112"/>
      <c r="J78" s="112"/>
      <c r="K78" s="114"/>
      <c r="L78" s="114"/>
      <c r="M78" s="114"/>
      <c r="N78" s="110"/>
    </row>
    <row r="79" spans="1:15" ht="51" customHeight="1">
      <c r="A79" s="115" t="s">
        <v>382</v>
      </c>
      <c r="B79" s="112" t="s">
        <v>95</v>
      </c>
      <c r="C79" s="112" t="s">
        <v>350</v>
      </c>
      <c r="D79" s="112"/>
      <c r="E79" s="112"/>
      <c r="F79" s="116"/>
      <c r="G79" s="112"/>
      <c r="H79" s="112"/>
      <c r="I79" s="112"/>
      <c r="J79" s="112"/>
      <c r="K79" s="114"/>
      <c r="L79" s="114"/>
      <c r="M79" s="114"/>
      <c r="N79" s="110"/>
    </row>
    <row r="80" spans="1:15" ht="30">
      <c r="A80" s="115" t="s">
        <v>383</v>
      </c>
      <c r="B80" s="112" t="s">
        <v>379</v>
      </c>
      <c r="C80" s="112" t="s">
        <v>380</v>
      </c>
      <c r="D80" s="112"/>
      <c r="E80" s="112"/>
      <c r="F80" s="116"/>
      <c r="G80" s="112"/>
      <c r="H80" s="112"/>
      <c r="I80" s="112"/>
      <c r="J80" s="112"/>
      <c r="K80" s="114"/>
      <c r="L80" s="114"/>
      <c r="M80" s="114"/>
      <c r="N80" s="110" t="s">
        <v>23</v>
      </c>
    </row>
    <row r="81" spans="1:14" ht="35.25" customHeight="1">
      <c r="A81" s="115" t="s">
        <v>96</v>
      </c>
      <c r="B81" s="112" t="s">
        <v>97</v>
      </c>
      <c r="C81" s="112" t="s">
        <v>23</v>
      </c>
      <c r="D81" s="112"/>
      <c r="E81" s="112"/>
      <c r="F81" s="116"/>
      <c r="G81" s="112"/>
      <c r="H81" s="112"/>
      <c r="I81" s="112"/>
      <c r="J81" s="112"/>
      <c r="K81" s="114"/>
      <c r="L81" s="114"/>
      <c r="M81" s="114"/>
      <c r="N81" s="110" t="s">
        <v>23</v>
      </c>
    </row>
    <row r="82" spans="1:14" ht="48.75" customHeight="1">
      <c r="A82" s="115" t="s">
        <v>98</v>
      </c>
      <c r="B82" s="112" t="s">
        <v>99</v>
      </c>
      <c r="C82" s="112" t="s">
        <v>100</v>
      </c>
      <c r="D82" s="112"/>
      <c r="E82" s="112"/>
      <c r="F82" s="116"/>
      <c r="G82" s="112"/>
      <c r="H82" s="112"/>
      <c r="I82" s="112" t="s">
        <v>100</v>
      </c>
      <c r="J82" s="112"/>
      <c r="K82" s="114"/>
      <c r="L82" s="114"/>
      <c r="M82" s="114"/>
      <c r="N82" s="110" t="s">
        <v>23</v>
      </c>
    </row>
    <row r="83" spans="1:14" ht="47.25" customHeight="1">
      <c r="A83" s="115" t="s">
        <v>98</v>
      </c>
      <c r="B83" s="112"/>
      <c r="C83" s="112"/>
      <c r="D83" s="112"/>
      <c r="E83" s="112"/>
      <c r="F83" s="116"/>
      <c r="G83" s="112"/>
      <c r="H83" s="112"/>
      <c r="I83" s="112" t="s">
        <v>100</v>
      </c>
      <c r="J83" s="112"/>
      <c r="K83" s="114"/>
      <c r="L83" s="114"/>
      <c r="M83" s="114"/>
      <c r="N83" s="110"/>
    </row>
    <row r="84" spans="1:14" s="155" customFormat="1" ht="14.25">
      <c r="A84" s="151" t="s">
        <v>470</v>
      </c>
      <c r="B84" s="152" t="s">
        <v>101</v>
      </c>
      <c r="C84" s="152" t="s">
        <v>23</v>
      </c>
      <c r="D84" s="152"/>
      <c r="E84" s="152"/>
      <c r="F84" s="152"/>
      <c r="G84" s="152"/>
      <c r="H84" s="152"/>
      <c r="I84" s="152"/>
      <c r="J84" s="152"/>
      <c r="K84" s="153">
        <f>K88+K155</f>
        <v>2161832.09</v>
      </c>
      <c r="L84" s="153">
        <f>L88+L155</f>
        <v>2161832.09</v>
      </c>
      <c r="M84" s="153">
        <f>M88+M155</f>
        <v>2161832.09</v>
      </c>
      <c r="N84" s="154"/>
    </row>
    <row r="85" spans="1:14" ht="45">
      <c r="A85" s="115" t="s">
        <v>434</v>
      </c>
      <c r="B85" s="112" t="s">
        <v>102</v>
      </c>
      <c r="C85" s="112" t="s">
        <v>103</v>
      </c>
      <c r="D85" s="112"/>
      <c r="E85" s="112"/>
      <c r="F85" s="116"/>
      <c r="G85" s="112"/>
      <c r="H85" s="112"/>
      <c r="I85" s="112"/>
      <c r="J85" s="112"/>
      <c r="K85" s="114"/>
      <c r="L85" s="114"/>
      <c r="M85" s="114"/>
      <c r="N85" s="110"/>
    </row>
    <row r="86" spans="1:14" ht="30">
      <c r="A86" s="115" t="s">
        <v>435</v>
      </c>
      <c r="B86" s="112" t="s">
        <v>104</v>
      </c>
      <c r="C86" s="112" t="s">
        <v>105</v>
      </c>
      <c r="D86" s="112"/>
      <c r="E86" s="112"/>
      <c r="F86" s="116"/>
      <c r="G86" s="112"/>
      <c r="H86" s="112"/>
      <c r="I86" s="112" t="s">
        <v>105</v>
      </c>
      <c r="J86" s="112"/>
      <c r="K86" s="114">
        <f>K87</f>
        <v>0</v>
      </c>
      <c r="L86" s="114">
        <f>L87</f>
        <v>0</v>
      </c>
      <c r="M86" s="114">
        <f>M87</f>
        <v>0</v>
      </c>
      <c r="N86" s="110"/>
    </row>
    <row r="87" spans="1:14" ht="30">
      <c r="A87" s="115" t="s">
        <v>435</v>
      </c>
      <c r="B87" s="112"/>
      <c r="C87" s="112"/>
      <c r="D87" s="112"/>
      <c r="E87" s="112"/>
      <c r="F87" s="116"/>
      <c r="G87" s="112"/>
      <c r="H87" s="112"/>
      <c r="I87" s="112" t="s">
        <v>105</v>
      </c>
      <c r="J87" s="112"/>
      <c r="K87" s="114"/>
      <c r="L87" s="114"/>
      <c r="M87" s="114"/>
      <c r="N87" s="110"/>
    </row>
    <row r="88" spans="1:14" s="155" customFormat="1" ht="14.25">
      <c r="A88" s="151" t="s">
        <v>436</v>
      </c>
      <c r="B88" s="152" t="s">
        <v>106</v>
      </c>
      <c r="C88" s="152" t="s">
        <v>107</v>
      </c>
      <c r="D88" s="152"/>
      <c r="E88" s="152"/>
      <c r="F88" s="152"/>
      <c r="G88" s="152"/>
      <c r="H88" s="152"/>
      <c r="I88" s="152" t="s">
        <v>107</v>
      </c>
      <c r="J88" s="152"/>
      <c r="K88" s="153">
        <f>K89+K90+K91</f>
        <v>2161832.09</v>
      </c>
      <c r="L88" s="153">
        <f>L89+L90+L91</f>
        <v>2161832.09</v>
      </c>
      <c r="M88" s="153">
        <f>M89+M90+M91</f>
        <v>2161832.09</v>
      </c>
      <c r="N88" s="154"/>
    </row>
    <row r="89" spans="1:14" s="155" customFormat="1" ht="14.25">
      <c r="A89" s="160" t="s">
        <v>224</v>
      </c>
      <c r="B89" s="152" t="s">
        <v>224</v>
      </c>
      <c r="C89" s="309" t="s">
        <v>107</v>
      </c>
      <c r="D89" s="152" t="s">
        <v>224</v>
      </c>
      <c r="E89" s="152" t="s">
        <v>224</v>
      </c>
      <c r="F89" s="152" t="s">
        <v>224</v>
      </c>
      <c r="G89" s="152" t="s">
        <v>6</v>
      </c>
      <c r="H89" s="152" t="s">
        <v>224</v>
      </c>
      <c r="I89" s="152" t="s">
        <v>224</v>
      </c>
      <c r="J89" s="152" t="s">
        <v>224</v>
      </c>
      <c r="K89" s="153">
        <f>K93+K96+K100+K102+K104+K106+K109+K112+K116+K120+K123+K125+K130+K133+K136+K139+K142+K146+K150+K152</f>
        <v>350000</v>
      </c>
      <c r="L89" s="153">
        <f t="shared" ref="L89:M89" si="9">L93+L96+L100+L102+L104+L106+L109+L112+L116+L120+L123+L125+L130+L133+L136+L139+L142+L146+L150+L152</f>
        <v>350000</v>
      </c>
      <c r="M89" s="153">
        <f t="shared" si="9"/>
        <v>350000</v>
      </c>
      <c r="N89" s="154"/>
    </row>
    <row r="90" spans="1:14" s="155" customFormat="1" ht="14.25">
      <c r="A90" s="160" t="s">
        <v>224</v>
      </c>
      <c r="B90" s="152" t="s">
        <v>224</v>
      </c>
      <c r="C90" s="310"/>
      <c r="D90" s="152" t="s">
        <v>224</v>
      </c>
      <c r="E90" s="152" t="s">
        <v>224</v>
      </c>
      <c r="F90" s="152" t="s">
        <v>224</v>
      </c>
      <c r="G90" s="152" t="s">
        <v>8</v>
      </c>
      <c r="H90" s="152" t="s">
        <v>224</v>
      </c>
      <c r="I90" s="152" t="s">
        <v>224</v>
      </c>
      <c r="J90" s="152" t="s">
        <v>224</v>
      </c>
      <c r="K90" s="153">
        <f>K94+K98+K101+K103+K105+K107+K110+K113+K117+K121+K126+K131+K134+K137+K140+K143+K147+K153</f>
        <v>1521080.69</v>
      </c>
      <c r="L90" s="153">
        <f t="shared" ref="L90:M90" si="10">L94+L98+L101+L103+L105+L107+L110+L113+L117+L121+L126+L131+L134+L137+L140+L143+L147+L153</f>
        <v>1521080.69</v>
      </c>
      <c r="M90" s="153">
        <f t="shared" si="10"/>
        <v>1521080.69</v>
      </c>
      <c r="N90" s="154"/>
    </row>
    <row r="91" spans="1:14" s="155" customFormat="1" ht="14.25">
      <c r="A91" s="160" t="s">
        <v>224</v>
      </c>
      <c r="B91" s="152" t="s">
        <v>224</v>
      </c>
      <c r="C91" s="311"/>
      <c r="D91" s="152" t="s">
        <v>224</v>
      </c>
      <c r="E91" s="152" t="s">
        <v>224</v>
      </c>
      <c r="F91" s="152" t="s">
        <v>224</v>
      </c>
      <c r="G91" s="152" t="s">
        <v>9</v>
      </c>
      <c r="H91" s="152" t="s">
        <v>224</v>
      </c>
      <c r="I91" s="152" t="s">
        <v>224</v>
      </c>
      <c r="J91" s="152" t="s">
        <v>224</v>
      </c>
      <c r="K91" s="153">
        <f>K97+K118+K148+K154</f>
        <v>290751.40000000002</v>
      </c>
      <c r="L91" s="153">
        <f t="shared" ref="L91:M91" si="11">L97+L118+L148+L154</f>
        <v>290751.40000000002</v>
      </c>
      <c r="M91" s="153">
        <f t="shared" si="11"/>
        <v>290751.40000000002</v>
      </c>
      <c r="N91" s="154"/>
    </row>
    <row r="92" spans="1:14">
      <c r="A92" s="151" t="s">
        <v>322</v>
      </c>
      <c r="B92" s="152"/>
      <c r="C92" s="152"/>
      <c r="D92" s="112"/>
      <c r="E92" s="112"/>
      <c r="F92" s="112"/>
      <c r="G92" s="152"/>
      <c r="H92" s="152" t="s">
        <v>515</v>
      </c>
      <c r="I92" s="152"/>
      <c r="J92" s="152"/>
      <c r="K92" s="153">
        <f>K93+K94</f>
        <v>29999.88</v>
      </c>
      <c r="L92" s="153">
        <f>L93+L94</f>
        <v>29999.88</v>
      </c>
      <c r="M92" s="153">
        <f>M93+M94</f>
        <v>29999.88</v>
      </c>
      <c r="N92" s="154"/>
    </row>
    <row r="93" spans="1:14">
      <c r="A93" s="115" t="s">
        <v>296</v>
      </c>
      <c r="B93" s="112"/>
      <c r="C93" s="112" t="s">
        <v>107</v>
      </c>
      <c r="D93" s="112"/>
      <c r="E93" s="112"/>
      <c r="F93" s="112"/>
      <c r="G93" s="112" t="s">
        <v>6</v>
      </c>
      <c r="H93" s="112" t="s">
        <v>515</v>
      </c>
      <c r="I93" s="112" t="s">
        <v>107</v>
      </c>
      <c r="J93" s="112"/>
      <c r="K93" s="114">
        <f>'Обосн.расх.(ПД)'!G133</f>
        <v>0</v>
      </c>
      <c r="L93" s="114"/>
      <c r="M93" s="114"/>
      <c r="N93" s="110"/>
    </row>
    <row r="94" spans="1:14">
      <c r="A94" s="115" t="s">
        <v>296</v>
      </c>
      <c r="B94" s="112"/>
      <c r="C94" s="112" t="s">
        <v>107</v>
      </c>
      <c r="D94" s="112" t="s">
        <v>530</v>
      </c>
      <c r="E94" s="112" t="s">
        <v>799</v>
      </c>
      <c r="F94" s="112" t="s">
        <v>798</v>
      </c>
      <c r="G94" s="112" t="s">
        <v>8</v>
      </c>
      <c r="H94" s="112" t="s">
        <v>515</v>
      </c>
      <c r="I94" s="112" t="s">
        <v>107</v>
      </c>
      <c r="J94" s="112" t="s">
        <v>585</v>
      </c>
      <c r="K94" s="114">
        <f>'Обосн.расх.(МЗ)'!G134</f>
        <v>29999.88</v>
      </c>
      <c r="L94" s="114">
        <v>29999.88</v>
      </c>
      <c r="M94" s="114">
        <v>29999.88</v>
      </c>
      <c r="N94" s="110"/>
    </row>
    <row r="95" spans="1:14">
      <c r="A95" s="151" t="s">
        <v>320</v>
      </c>
      <c r="B95" s="152"/>
      <c r="C95" s="152"/>
      <c r="D95" s="152"/>
      <c r="E95" s="152"/>
      <c r="F95" s="152"/>
      <c r="G95" s="152"/>
      <c r="H95" s="152" t="s">
        <v>516</v>
      </c>
      <c r="I95" s="112"/>
      <c r="J95" s="152"/>
      <c r="K95" s="153">
        <f>SUM(K96:K98)</f>
        <v>38700</v>
      </c>
      <c r="L95" s="153">
        <f>SUM(L96:L98)</f>
        <v>38700</v>
      </c>
      <c r="M95" s="153">
        <f>SUM(M96:M98)</f>
        <v>38700</v>
      </c>
      <c r="N95" s="154"/>
    </row>
    <row r="96" spans="1:14">
      <c r="A96" s="115" t="s">
        <v>175</v>
      </c>
      <c r="B96" s="112"/>
      <c r="C96" s="112" t="s">
        <v>107</v>
      </c>
      <c r="D96" s="112" t="s">
        <v>529</v>
      </c>
      <c r="E96" s="112" t="s">
        <v>782</v>
      </c>
      <c r="F96" s="112" t="s">
        <v>797</v>
      </c>
      <c r="G96" s="112" t="s">
        <v>6</v>
      </c>
      <c r="H96" s="112" t="s">
        <v>516</v>
      </c>
      <c r="I96" s="112" t="s">
        <v>107</v>
      </c>
      <c r="J96" s="112" t="s">
        <v>585</v>
      </c>
      <c r="K96" s="114">
        <f>'Обосн.расх.(ПД)'!F143</f>
        <v>12600</v>
      </c>
      <c r="L96" s="114">
        <v>12600</v>
      </c>
      <c r="M96" s="114">
        <v>12600</v>
      </c>
      <c r="N96" s="110"/>
    </row>
    <row r="97" spans="1:14">
      <c r="A97" s="115" t="s">
        <v>175</v>
      </c>
      <c r="B97" s="112"/>
      <c r="C97" s="112" t="s">
        <v>107</v>
      </c>
      <c r="D97" s="112" t="s">
        <v>590</v>
      </c>
      <c r="E97" s="112" t="s">
        <v>786</v>
      </c>
      <c r="F97" s="112" t="s">
        <v>798</v>
      </c>
      <c r="G97" s="112" t="s">
        <v>9</v>
      </c>
      <c r="H97" s="112" t="s">
        <v>516</v>
      </c>
      <c r="I97" s="112" t="s">
        <v>107</v>
      </c>
      <c r="J97" s="112" t="s">
        <v>591</v>
      </c>
      <c r="K97" s="114">
        <v>10500</v>
      </c>
      <c r="L97" s="114">
        <v>10500</v>
      </c>
      <c r="M97" s="114">
        <v>10500</v>
      </c>
      <c r="N97" s="110"/>
    </row>
    <row r="98" spans="1:14">
      <c r="A98" s="115" t="s">
        <v>175</v>
      </c>
      <c r="B98" s="112"/>
      <c r="C98" s="112" t="s">
        <v>107</v>
      </c>
      <c r="D98" s="112" t="s">
        <v>530</v>
      </c>
      <c r="E98" s="112" t="s">
        <v>799</v>
      </c>
      <c r="F98" s="112" t="s">
        <v>798</v>
      </c>
      <c r="G98" s="112" t="s">
        <v>8</v>
      </c>
      <c r="H98" s="112" t="s">
        <v>516</v>
      </c>
      <c r="I98" s="112" t="s">
        <v>107</v>
      </c>
      <c r="J98" s="112" t="s">
        <v>585</v>
      </c>
      <c r="K98" s="114">
        <f>'Обосн.расх.(МЗ)'!F144</f>
        <v>15600</v>
      </c>
      <c r="L98" s="114">
        <v>15600</v>
      </c>
      <c r="M98" s="114">
        <v>15600</v>
      </c>
      <c r="N98" s="110"/>
    </row>
    <row r="99" spans="1:14">
      <c r="A99" s="151" t="s">
        <v>321</v>
      </c>
      <c r="B99" s="152"/>
      <c r="C99" s="152"/>
      <c r="D99" s="152"/>
      <c r="E99" s="152"/>
      <c r="F99" s="152"/>
      <c r="G99" s="152"/>
      <c r="H99" s="152" t="s">
        <v>513</v>
      </c>
      <c r="I99" s="112"/>
      <c r="J99" s="152"/>
      <c r="K99" s="153">
        <f>K100+K101+K102+K103+K104+K105+K106+K107</f>
        <v>40597.300000000003</v>
      </c>
      <c r="L99" s="153">
        <f>L100+L101+L102+L103+L104+L105+L106+L107</f>
        <v>40597.300000000003</v>
      </c>
      <c r="M99" s="153">
        <f>M100+M101+M102+M103+M104+M105+M106+M107</f>
        <v>40597.300000000003</v>
      </c>
      <c r="N99" s="154"/>
    </row>
    <row r="100" spans="1:14">
      <c r="A100" s="115" t="s">
        <v>384</v>
      </c>
      <c r="B100" s="112"/>
      <c r="C100" s="112" t="s">
        <v>107</v>
      </c>
      <c r="D100" s="112"/>
      <c r="E100" s="112"/>
      <c r="F100" s="112"/>
      <c r="G100" s="112" t="s">
        <v>6</v>
      </c>
      <c r="H100" s="112" t="s">
        <v>513</v>
      </c>
      <c r="I100" s="112" t="s">
        <v>107</v>
      </c>
      <c r="J100" s="112"/>
      <c r="K100" s="114">
        <f>'Обосн.расх.(ПД)'!G155</f>
        <v>0</v>
      </c>
      <c r="L100" s="114"/>
      <c r="M100" s="114"/>
      <c r="N100" s="110"/>
    </row>
    <row r="101" spans="1:14">
      <c r="A101" s="115" t="s">
        <v>384</v>
      </c>
      <c r="B101" s="112"/>
      <c r="C101" s="112" t="s">
        <v>107</v>
      </c>
      <c r="D101" s="112"/>
      <c r="E101" s="112"/>
      <c r="F101" s="112"/>
      <c r="G101" s="112" t="s">
        <v>8</v>
      </c>
      <c r="H101" s="112" t="s">
        <v>513</v>
      </c>
      <c r="I101" s="112" t="s">
        <v>107</v>
      </c>
      <c r="J101" s="112"/>
      <c r="K101" s="114">
        <f>'Обосн.расх.(МЗ)'!G156</f>
        <v>0</v>
      </c>
      <c r="L101" s="114"/>
      <c r="M101" s="114"/>
      <c r="N101" s="110"/>
    </row>
    <row r="102" spans="1:14">
      <c r="A102" s="115" t="s">
        <v>448</v>
      </c>
      <c r="B102" s="112"/>
      <c r="C102" s="112" t="s">
        <v>107</v>
      </c>
      <c r="D102" s="112"/>
      <c r="E102" s="112"/>
      <c r="F102" s="112"/>
      <c r="G102" s="112" t="s">
        <v>6</v>
      </c>
      <c r="H102" s="112" t="s">
        <v>513</v>
      </c>
      <c r="I102" s="112" t="s">
        <v>107</v>
      </c>
      <c r="J102" s="112"/>
      <c r="K102" s="114">
        <f>'Обосн.расх.(ПД)'!G154</f>
        <v>0</v>
      </c>
      <c r="L102" s="114"/>
      <c r="M102" s="114"/>
      <c r="N102" s="110"/>
    </row>
    <row r="103" spans="1:14">
      <c r="A103" s="115" t="s">
        <v>448</v>
      </c>
      <c r="B103" s="112"/>
      <c r="C103" s="112" t="s">
        <v>107</v>
      </c>
      <c r="D103" s="112"/>
      <c r="E103" s="112"/>
      <c r="F103" s="112"/>
      <c r="G103" s="112" t="s">
        <v>8</v>
      </c>
      <c r="H103" s="112" t="s">
        <v>513</v>
      </c>
      <c r="I103" s="112" t="s">
        <v>107</v>
      </c>
      <c r="J103" s="112"/>
      <c r="K103" s="114">
        <f>'Обосн.расх.(МЗ)'!G155</f>
        <v>0</v>
      </c>
      <c r="L103" s="114"/>
      <c r="M103" s="114"/>
      <c r="N103" s="110"/>
    </row>
    <row r="104" spans="1:14">
      <c r="A104" s="115" t="s">
        <v>178</v>
      </c>
      <c r="B104" s="112"/>
      <c r="C104" s="112" t="s">
        <v>107</v>
      </c>
      <c r="D104" s="112"/>
      <c r="E104" s="112"/>
      <c r="F104" s="112"/>
      <c r="G104" s="112" t="s">
        <v>6</v>
      </c>
      <c r="H104" s="112" t="s">
        <v>513</v>
      </c>
      <c r="I104" s="112" t="s">
        <v>107</v>
      </c>
      <c r="J104" s="112"/>
      <c r="K104" s="114">
        <f>'Обосн.расх.(ПД)'!G158</f>
        <v>0</v>
      </c>
      <c r="L104" s="114"/>
      <c r="M104" s="114"/>
      <c r="N104" s="110"/>
    </row>
    <row r="105" spans="1:14">
      <c r="A105" s="115" t="s">
        <v>178</v>
      </c>
      <c r="B105" s="112"/>
      <c r="C105" s="112" t="s">
        <v>107</v>
      </c>
      <c r="D105" s="112"/>
      <c r="E105" s="112"/>
      <c r="F105" s="112"/>
      <c r="G105" s="112" t="s">
        <v>8</v>
      </c>
      <c r="H105" s="112" t="s">
        <v>513</v>
      </c>
      <c r="I105" s="112" t="s">
        <v>107</v>
      </c>
      <c r="J105" s="112"/>
      <c r="K105" s="114">
        <f>'Обосн.расх.(МЗ)'!G159</f>
        <v>0</v>
      </c>
      <c r="L105" s="114"/>
      <c r="M105" s="114"/>
      <c r="N105" s="110"/>
    </row>
    <row r="106" spans="1:14">
      <c r="A106" s="115" t="s">
        <v>410</v>
      </c>
      <c r="B106" s="112"/>
      <c r="C106" s="112" t="s">
        <v>107</v>
      </c>
      <c r="D106" s="112"/>
      <c r="E106" s="112"/>
      <c r="F106" s="112"/>
      <c r="G106" s="112" t="s">
        <v>6</v>
      </c>
      <c r="H106" s="112" t="s">
        <v>513</v>
      </c>
      <c r="I106" s="112" t="s">
        <v>107</v>
      </c>
      <c r="J106" s="112"/>
      <c r="K106" s="114">
        <f>'Обосн.расх.(ПД)'!G160</f>
        <v>0</v>
      </c>
      <c r="L106" s="114"/>
      <c r="M106" s="114"/>
      <c r="N106" s="110"/>
    </row>
    <row r="107" spans="1:14">
      <c r="A107" s="115" t="s">
        <v>410</v>
      </c>
      <c r="B107" s="112"/>
      <c r="C107" s="112" t="s">
        <v>107</v>
      </c>
      <c r="D107" s="112" t="s">
        <v>530</v>
      </c>
      <c r="E107" s="112" t="s">
        <v>799</v>
      </c>
      <c r="F107" s="112" t="s">
        <v>798</v>
      </c>
      <c r="G107" s="112" t="s">
        <v>8</v>
      </c>
      <c r="H107" s="112" t="s">
        <v>513</v>
      </c>
      <c r="I107" s="112" t="s">
        <v>107</v>
      </c>
      <c r="J107" s="112" t="s">
        <v>585</v>
      </c>
      <c r="K107" s="114">
        <f>'Обосн.расх.(МЗ)'!G161</f>
        <v>40597.300000000003</v>
      </c>
      <c r="L107" s="114">
        <v>40597.300000000003</v>
      </c>
      <c r="M107" s="114">
        <v>40597.300000000003</v>
      </c>
      <c r="N107" s="110"/>
    </row>
    <row r="108" spans="1:14">
      <c r="A108" s="151" t="s">
        <v>323</v>
      </c>
      <c r="B108" s="152"/>
      <c r="C108" s="152"/>
      <c r="D108" s="152"/>
      <c r="E108" s="152"/>
      <c r="F108" s="152"/>
      <c r="G108" s="152"/>
      <c r="H108" s="152" t="s">
        <v>517</v>
      </c>
      <c r="I108" s="112"/>
      <c r="J108" s="152"/>
      <c r="K108" s="153">
        <f>K109+K110</f>
        <v>18000</v>
      </c>
      <c r="L108" s="153">
        <f>L109+L110</f>
        <v>18000</v>
      </c>
      <c r="M108" s="153">
        <f>M109+M110</f>
        <v>18000</v>
      </c>
      <c r="N108" s="154"/>
    </row>
    <row r="109" spans="1:14">
      <c r="A109" s="115" t="s">
        <v>179</v>
      </c>
      <c r="B109" s="112"/>
      <c r="C109" s="112" t="s">
        <v>107</v>
      </c>
      <c r="D109" s="112"/>
      <c r="E109" s="112"/>
      <c r="F109" s="112"/>
      <c r="G109" s="112" t="s">
        <v>6</v>
      </c>
      <c r="H109" s="112" t="s">
        <v>517</v>
      </c>
      <c r="I109" s="112" t="s">
        <v>107</v>
      </c>
      <c r="J109" s="112"/>
      <c r="K109" s="114">
        <f>'Обосн.расх.(ПД)'!F171</f>
        <v>0</v>
      </c>
      <c r="L109" s="114"/>
      <c r="M109" s="114"/>
      <c r="N109" s="110"/>
    </row>
    <row r="110" spans="1:14">
      <c r="A110" s="115" t="s">
        <v>179</v>
      </c>
      <c r="B110" s="112"/>
      <c r="C110" s="112" t="s">
        <v>107</v>
      </c>
      <c r="D110" s="112" t="s">
        <v>530</v>
      </c>
      <c r="E110" s="112" t="s">
        <v>799</v>
      </c>
      <c r="F110" s="112" t="s">
        <v>798</v>
      </c>
      <c r="G110" s="112" t="s">
        <v>8</v>
      </c>
      <c r="H110" s="112" t="s">
        <v>517</v>
      </c>
      <c r="I110" s="112" t="s">
        <v>107</v>
      </c>
      <c r="J110" s="112" t="s">
        <v>585</v>
      </c>
      <c r="K110" s="114">
        <f>'Обосн.расх.(МЗ)'!F172</f>
        <v>18000</v>
      </c>
      <c r="L110" s="114">
        <v>18000</v>
      </c>
      <c r="M110" s="114">
        <v>18000</v>
      </c>
      <c r="N110" s="110"/>
    </row>
    <row r="111" spans="1:14">
      <c r="A111" s="151" t="s">
        <v>324</v>
      </c>
      <c r="B111" s="152"/>
      <c r="C111" s="152"/>
      <c r="D111" s="152"/>
      <c r="E111" s="152"/>
      <c r="F111" s="152"/>
      <c r="G111" s="152"/>
      <c r="H111" s="152" t="s">
        <v>518</v>
      </c>
      <c r="I111" s="112"/>
      <c r="J111" s="152"/>
      <c r="K111" s="153">
        <f>K112+K113+K114</f>
        <v>111000</v>
      </c>
      <c r="L111" s="153">
        <f>L112+L113+L114</f>
        <v>111000</v>
      </c>
      <c r="M111" s="153">
        <f>M112+M113+M114</f>
        <v>111000</v>
      </c>
      <c r="N111" s="154"/>
    </row>
    <row r="112" spans="1:14">
      <c r="A112" s="115" t="s">
        <v>180</v>
      </c>
      <c r="B112" s="112"/>
      <c r="C112" s="112" t="s">
        <v>107</v>
      </c>
      <c r="D112" s="112"/>
      <c r="E112" s="112"/>
      <c r="F112" s="112"/>
      <c r="G112" s="112" t="s">
        <v>6</v>
      </c>
      <c r="H112" s="112" t="s">
        <v>518</v>
      </c>
      <c r="I112" s="112" t="s">
        <v>107</v>
      </c>
      <c r="J112" s="112"/>
      <c r="K112" s="114">
        <f>'Обосн.расх.(ПД)'!G181</f>
        <v>0</v>
      </c>
      <c r="L112" s="114"/>
      <c r="M112" s="114"/>
      <c r="N112" s="110"/>
    </row>
    <row r="113" spans="1:14">
      <c r="A113" s="115" t="s">
        <v>180</v>
      </c>
      <c r="B113" s="112"/>
      <c r="C113" s="112" t="s">
        <v>107</v>
      </c>
      <c r="D113" s="112" t="s">
        <v>530</v>
      </c>
      <c r="E113" s="112" t="s">
        <v>799</v>
      </c>
      <c r="F113" s="112" t="s">
        <v>798</v>
      </c>
      <c r="G113" s="112" t="s">
        <v>8</v>
      </c>
      <c r="H113" s="112" t="s">
        <v>518</v>
      </c>
      <c r="I113" s="112" t="s">
        <v>107</v>
      </c>
      <c r="J113" s="112" t="s">
        <v>585</v>
      </c>
      <c r="K113" s="114">
        <f>'Обосн.расх.(МЗ)'!G182</f>
        <v>111000</v>
      </c>
      <c r="L113" s="114">
        <v>111000</v>
      </c>
      <c r="M113" s="114">
        <v>111000</v>
      </c>
      <c r="N113" s="110"/>
    </row>
    <row r="114" spans="1:14">
      <c r="A114" s="115" t="s">
        <v>180</v>
      </c>
      <c r="B114" s="112"/>
      <c r="C114" s="112" t="s">
        <v>107</v>
      </c>
      <c r="D114" s="112"/>
      <c r="E114" s="112"/>
      <c r="F114" s="112"/>
      <c r="G114" s="112" t="s">
        <v>9</v>
      </c>
      <c r="H114" s="112" t="s">
        <v>518</v>
      </c>
      <c r="I114" s="112" t="s">
        <v>107</v>
      </c>
      <c r="J114" s="112"/>
      <c r="K114" s="114"/>
      <c r="L114" s="114"/>
      <c r="M114" s="114"/>
      <c r="N114" s="110"/>
    </row>
    <row r="115" spans="1:14">
      <c r="A115" s="151" t="s">
        <v>325</v>
      </c>
      <c r="B115" s="152"/>
      <c r="C115" s="152"/>
      <c r="D115" s="152"/>
      <c r="E115" s="152"/>
      <c r="F115" s="152"/>
      <c r="G115" s="152"/>
      <c r="H115" s="152" t="s">
        <v>452</v>
      </c>
      <c r="I115" s="112"/>
      <c r="J115" s="152"/>
      <c r="K115" s="153">
        <f>K116+K117+K118</f>
        <v>339297.8</v>
      </c>
      <c r="L115" s="153">
        <f>L116+L117+L118</f>
        <v>339297.8</v>
      </c>
      <c r="M115" s="153">
        <f>M116+M117+M118</f>
        <v>339297.8</v>
      </c>
      <c r="N115" s="154"/>
    </row>
    <row r="116" spans="1:14">
      <c r="A116" s="115" t="s">
        <v>181</v>
      </c>
      <c r="B116" s="112"/>
      <c r="C116" s="112" t="s">
        <v>107</v>
      </c>
      <c r="D116" s="112" t="s">
        <v>529</v>
      </c>
      <c r="E116" s="112" t="s">
        <v>782</v>
      </c>
      <c r="F116" s="112" t="s">
        <v>797</v>
      </c>
      <c r="G116" s="112" t="s">
        <v>6</v>
      </c>
      <c r="H116" s="112" t="s">
        <v>452</v>
      </c>
      <c r="I116" s="112" t="s">
        <v>107</v>
      </c>
      <c r="J116" s="112" t="s">
        <v>585</v>
      </c>
      <c r="K116" s="114">
        <f>'Обосн.расх.(ПД)'!E191</f>
        <v>104500</v>
      </c>
      <c r="L116" s="114">
        <v>104500</v>
      </c>
      <c r="M116" s="114">
        <v>104500</v>
      </c>
      <c r="N116" s="110"/>
    </row>
    <row r="117" spans="1:14">
      <c r="A117" s="115" t="s">
        <v>181</v>
      </c>
      <c r="B117" s="112"/>
      <c r="C117" s="112" t="s">
        <v>107</v>
      </c>
      <c r="D117" s="112" t="s">
        <v>530</v>
      </c>
      <c r="E117" s="112" t="s">
        <v>799</v>
      </c>
      <c r="F117" s="112" t="s">
        <v>798</v>
      </c>
      <c r="G117" s="112" t="s">
        <v>8</v>
      </c>
      <c r="H117" s="112" t="s">
        <v>452</v>
      </c>
      <c r="I117" s="112" t="s">
        <v>107</v>
      </c>
      <c r="J117" s="112" t="s">
        <v>585</v>
      </c>
      <c r="K117" s="114">
        <f>'Обосн.расх.(МЗ)'!E192</f>
        <v>124000</v>
      </c>
      <c r="L117" s="114">
        <v>124000</v>
      </c>
      <c r="M117" s="114">
        <v>124000</v>
      </c>
      <c r="N117" s="110"/>
    </row>
    <row r="118" spans="1:14">
      <c r="A118" s="115" t="s">
        <v>181</v>
      </c>
      <c r="B118" s="112"/>
      <c r="C118" s="112" t="s">
        <v>107</v>
      </c>
      <c r="D118" s="112" t="s">
        <v>590</v>
      </c>
      <c r="E118" s="112" t="s">
        <v>786</v>
      </c>
      <c r="F118" s="112" t="s">
        <v>798</v>
      </c>
      <c r="G118" s="112" t="s">
        <v>9</v>
      </c>
      <c r="H118" s="112" t="s">
        <v>452</v>
      </c>
      <c r="I118" s="112" t="s">
        <v>107</v>
      </c>
      <c r="J118" s="112" t="s">
        <v>591</v>
      </c>
      <c r="K118" s="114">
        <v>110797.8</v>
      </c>
      <c r="L118" s="114">
        <v>110797.8</v>
      </c>
      <c r="M118" s="114">
        <v>110797.8</v>
      </c>
      <c r="N118" s="110"/>
    </row>
    <row r="119" spans="1:14">
      <c r="A119" s="151" t="s">
        <v>326</v>
      </c>
      <c r="B119" s="152"/>
      <c r="C119" s="152"/>
      <c r="D119" s="152"/>
      <c r="E119" s="152"/>
      <c r="F119" s="152"/>
      <c r="G119" s="152"/>
      <c r="H119" s="152" t="s">
        <v>519</v>
      </c>
      <c r="I119" s="112"/>
      <c r="J119" s="152"/>
      <c r="K119" s="153">
        <f>K120+K121</f>
        <v>12000</v>
      </c>
      <c r="L119" s="153">
        <f>L120+L121</f>
        <v>12000</v>
      </c>
      <c r="M119" s="153">
        <f>M120+M121</f>
        <v>12000</v>
      </c>
      <c r="N119" s="154"/>
    </row>
    <row r="120" spans="1:14">
      <c r="A120" s="115" t="s">
        <v>182</v>
      </c>
      <c r="B120" s="112"/>
      <c r="C120" s="112" t="s">
        <v>107</v>
      </c>
      <c r="D120" s="112"/>
      <c r="E120" s="112"/>
      <c r="F120" s="112"/>
      <c r="G120" s="112" t="s">
        <v>6</v>
      </c>
      <c r="H120" s="112" t="s">
        <v>519</v>
      </c>
      <c r="I120" s="112" t="s">
        <v>107</v>
      </c>
      <c r="J120" s="112"/>
      <c r="K120" s="114">
        <f>'Обосн.расх.(ПД)'!E200</f>
        <v>0</v>
      </c>
      <c r="L120" s="114"/>
      <c r="M120" s="114"/>
      <c r="N120" s="110"/>
    </row>
    <row r="121" spans="1:14">
      <c r="A121" s="115" t="s">
        <v>182</v>
      </c>
      <c r="B121" s="112"/>
      <c r="C121" s="112" t="s">
        <v>107</v>
      </c>
      <c r="D121" s="112" t="s">
        <v>530</v>
      </c>
      <c r="E121" s="112" t="s">
        <v>799</v>
      </c>
      <c r="F121" s="112" t="s">
        <v>798</v>
      </c>
      <c r="G121" s="112" t="s">
        <v>8</v>
      </c>
      <c r="H121" s="112" t="s">
        <v>519</v>
      </c>
      <c r="I121" s="112" t="s">
        <v>107</v>
      </c>
      <c r="J121" s="112" t="s">
        <v>585</v>
      </c>
      <c r="K121" s="114">
        <f>'Обосн.расх.(МЗ)'!E201</f>
        <v>12000</v>
      </c>
      <c r="L121" s="114">
        <v>12000</v>
      </c>
      <c r="M121" s="114">
        <v>12000</v>
      </c>
      <c r="N121" s="110"/>
    </row>
    <row r="122" spans="1:14" ht="28.5">
      <c r="A122" s="151" t="s">
        <v>327</v>
      </c>
      <c r="B122" s="152"/>
      <c r="C122" s="152"/>
      <c r="D122" s="152"/>
      <c r="E122" s="152"/>
      <c r="F122" s="152"/>
      <c r="G122" s="152"/>
      <c r="H122" s="152" t="s">
        <v>520</v>
      </c>
      <c r="I122" s="112"/>
      <c r="J122" s="152"/>
      <c r="K122" s="153">
        <f>K123</f>
        <v>0</v>
      </c>
      <c r="L122" s="153">
        <f>L123</f>
        <v>0</v>
      </c>
      <c r="M122" s="153">
        <f>M123</f>
        <v>0</v>
      </c>
      <c r="N122" s="154"/>
    </row>
    <row r="123" spans="1:14">
      <c r="A123" s="115" t="s">
        <v>183</v>
      </c>
      <c r="B123" s="112"/>
      <c r="C123" s="112" t="s">
        <v>107</v>
      </c>
      <c r="D123" s="112"/>
      <c r="E123" s="112"/>
      <c r="F123" s="112"/>
      <c r="G123" s="112"/>
      <c r="H123" s="112" t="s">
        <v>520</v>
      </c>
      <c r="I123" s="112" t="s">
        <v>107</v>
      </c>
      <c r="J123" s="112"/>
      <c r="K123" s="114"/>
      <c r="L123" s="114"/>
      <c r="M123" s="114"/>
      <c r="N123" s="110"/>
    </row>
    <row r="124" spans="1:14">
      <c r="A124" s="151" t="s">
        <v>328</v>
      </c>
      <c r="B124" s="152"/>
      <c r="C124" s="152"/>
      <c r="D124" s="152"/>
      <c r="E124" s="152"/>
      <c r="F124" s="152"/>
      <c r="G124" s="152"/>
      <c r="H124" s="152" t="s">
        <v>521</v>
      </c>
      <c r="I124" s="112"/>
      <c r="J124" s="152"/>
      <c r="K124" s="153">
        <f>K125+K126+K127</f>
        <v>144289.44</v>
      </c>
      <c r="L124" s="153">
        <f>L125+L126+L127</f>
        <v>144289.44</v>
      </c>
      <c r="M124" s="153">
        <f>M125+M126+M127</f>
        <v>144289.44</v>
      </c>
      <c r="N124" s="154"/>
    </row>
    <row r="125" spans="1:14">
      <c r="A125" s="115" t="s">
        <v>184</v>
      </c>
      <c r="B125" s="112"/>
      <c r="C125" s="112" t="s">
        <v>107</v>
      </c>
      <c r="D125" s="112"/>
      <c r="E125" s="112"/>
      <c r="F125" s="112"/>
      <c r="G125" s="112" t="s">
        <v>6</v>
      </c>
      <c r="H125" s="112" t="s">
        <v>521</v>
      </c>
      <c r="I125" s="112" t="s">
        <v>107</v>
      </c>
      <c r="J125" s="112"/>
      <c r="K125" s="114">
        <f>'Обосн.расх.(ПД)'!F210</f>
        <v>0</v>
      </c>
      <c r="L125" s="114"/>
      <c r="M125" s="114"/>
      <c r="N125" s="110"/>
    </row>
    <row r="126" spans="1:14">
      <c r="A126" s="115" t="s">
        <v>184</v>
      </c>
      <c r="B126" s="112"/>
      <c r="C126" s="112" t="s">
        <v>107</v>
      </c>
      <c r="D126" s="112" t="s">
        <v>530</v>
      </c>
      <c r="E126" s="112" t="s">
        <v>799</v>
      </c>
      <c r="F126" s="112" t="s">
        <v>798</v>
      </c>
      <c r="G126" s="112" t="s">
        <v>8</v>
      </c>
      <c r="H126" s="112" t="s">
        <v>521</v>
      </c>
      <c r="I126" s="112" t="s">
        <v>107</v>
      </c>
      <c r="J126" s="112" t="s">
        <v>585</v>
      </c>
      <c r="K126" s="114">
        <f>'Обосн.расх.(МЗ)'!F211</f>
        <v>144289.44</v>
      </c>
      <c r="L126" s="114">
        <v>144289.44</v>
      </c>
      <c r="M126" s="114">
        <v>144289.44</v>
      </c>
      <c r="N126" s="110"/>
    </row>
    <row r="127" spans="1:14">
      <c r="A127" s="115" t="s">
        <v>184</v>
      </c>
      <c r="B127" s="112"/>
      <c r="C127" s="112" t="s">
        <v>107</v>
      </c>
      <c r="D127" s="112"/>
      <c r="E127" s="112"/>
      <c r="F127" s="112"/>
      <c r="G127" s="112" t="s">
        <v>9</v>
      </c>
      <c r="H127" s="112" t="s">
        <v>521</v>
      </c>
      <c r="I127" s="112" t="s">
        <v>107</v>
      </c>
      <c r="J127" s="112"/>
      <c r="K127" s="114"/>
      <c r="L127" s="114"/>
      <c r="M127" s="114"/>
      <c r="N127" s="110"/>
    </row>
    <row r="128" spans="1:14">
      <c r="A128" s="151" t="s">
        <v>411</v>
      </c>
      <c r="B128" s="152"/>
      <c r="C128" s="152"/>
      <c r="D128" s="152"/>
      <c r="E128" s="152"/>
      <c r="F128" s="152"/>
      <c r="G128" s="152"/>
      <c r="H128" s="152" t="s">
        <v>74</v>
      </c>
      <c r="I128" s="112"/>
      <c r="J128" s="152"/>
      <c r="K128" s="153">
        <f>K129+K132+K135+K138+K141+K145+K149+K151</f>
        <v>1427947.67</v>
      </c>
      <c r="L128" s="153">
        <f>L129+L132+L135+L138+L141+L145+L149+L151</f>
        <v>1427947.67</v>
      </c>
      <c r="M128" s="153">
        <f>M129+M132+M135+M138+M141+M145+M149+M151</f>
        <v>1427947.67</v>
      </c>
      <c r="N128" s="154"/>
    </row>
    <row r="129" spans="1:14" ht="34.5" customHeight="1">
      <c r="A129" s="151" t="s">
        <v>449</v>
      </c>
      <c r="B129" s="152"/>
      <c r="C129" s="152"/>
      <c r="D129" s="152"/>
      <c r="E129" s="152"/>
      <c r="F129" s="152"/>
      <c r="G129" s="152"/>
      <c r="H129" s="152" t="s">
        <v>522</v>
      </c>
      <c r="I129" s="112"/>
      <c r="J129" s="152"/>
      <c r="K129" s="153">
        <f>K130+K131</f>
        <v>22996.03</v>
      </c>
      <c r="L129" s="153">
        <f>L130+L131</f>
        <v>22996.03</v>
      </c>
      <c r="M129" s="153">
        <f>M130+M131</f>
        <v>22996.03</v>
      </c>
      <c r="N129" s="154"/>
    </row>
    <row r="130" spans="1:14" ht="30">
      <c r="A130" s="115" t="s">
        <v>185</v>
      </c>
      <c r="B130" s="112"/>
      <c r="C130" s="112" t="s">
        <v>107</v>
      </c>
      <c r="D130" s="47"/>
      <c r="E130" s="47"/>
      <c r="F130" s="47"/>
      <c r="G130" s="112" t="s">
        <v>6</v>
      </c>
      <c r="H130" s="112" t="s">
        <v>522</v>
      </c>
      <c r="I130" s="112" t="s">
        <v>107</v>
      </c>
      <c r="J130" s="112" t="s">
        <v>585</v>
      </c>
      <c r="K130" s="114">
        <f>'Обосн.расх.(ПД)'!F218</f>
        <v>0</v>
      </c>
      <c r="L130" s="114"/>
      <c r="M130" s="114"/>
      <c r="N130" s="110"/>
    </row>
    <row r="131" spans="1:14" ht="30">
      <c r="A131" s="115" t="s">
        <v>185</v>
      </c>
      <c r="B131" s="112"/>
      <c r="C131" s="112" t="s">
        <v>107</v>
      </c>
      <c r="D131" s="112" t="s">
        <v>530</v>
      </c>
      <c r="E131" s="112" t="s">
        <v>799</v>
      </c>
      <c r="F131" s="112" t="s">
        <v>798</v>
      </c>
      <c r="G131" s="112" t="s">
        <v>8</v>
      </c>
      <c r="H131" s="112" t="s">
        <v>522</v>
      </c>
      <c r="I131" s="112" t="s">
        <v>107</v>
      </c>
      <c r="J131" s="112" t="s">
        <v>585</v>
      </c>
      <c r="K131" s="114">
        <f>'Обосн.расх.(МЗ)'!F219</f>
        <v>22996.03</v>
      </c>
      <c r="L131" s="114">
        <v>22996.03</v>
      </c>
      <c r="M131" s="114">
        <v>22996.03</v>
      </c>
      <c r="N131" s="110"/>
    </row>
    <row r="132" spans="1:14">
      <c r="A132" s="151" t="s">
        <v>329</v>
      </c>
      <c r="B132" s="152"/>
      <c r="C132" s="152"/>
      <c r="D132" s="152"/>
      <c r="E132" s="152"/>
      <c r="F132" s="152"/>
      <c r="G132" s="152"/>
      <c r="H132" s="152" t="s">
        <v>523</v>
      </c>
      <c r="I132" s="112"/>
      <c r="J132" s="152"/>
      <c r="K132" s="153">
        <f>K133+K134</f>
        <v>0</v>
      </c>
      <c r="L132" s="153">
        <f>L133+L134</f>
        <v>0</v>
      </c>
      <c r="M132" s="153">
        <f>M133+M134</f>
        <v>0</v>
      </c>
      <c r="N132" s="154"/>
    </row>
    <row r="133" spans="1:14">
      <c r="A133" s="115" t="s">
        <v>186</v>
      </c>
      <c r="B133" s="112"/>
      <c r="C133" s="112" t="s">
        <v>107</v>
      </c>
      <c r="D133" s="112"/>
      <c r="E133" s="112"/>
      <c r="F133" s="112"/>
      <c r="G133" s="112" t="s">
        <v>6</v>
      </c>
      <c r="H133" s="112" t="s">
        <v>523</v>
      </c>
      <c r="I133" s="112" t="s">
        <v>107</v>
      </c>
      <c r="J133" s="112"/>
      <c r="K133" s="114">
        <f>'Обосн.расх.(ПД)'!F220</f>
        <v>0</v>
      </c>
      <c r="L133" s="114"/>
      <c r="M133" s="114"/>
      <c r="N133" s="110"/>
    </row>
    <row r="134" spans="1:14">
      <c r="A134" s="115" t="s">
        <v>186</v>
      </c>
      <c r="B134" s="112"/>
      <c r="C134" s="112" t="s">
        <v>107</v>
      </c>
      <c r="D134" s="112"/>
      <c r="E134" s="112"/>
      <c r="F134" s="112"/>
      <c r="G134" s="112" t="s">
        <v>8</v>
      </c>
      <c r="H134" s="112" t="s">
        <v>523</v>
      </c>
      <c r="I134" s="112" t="s">
        <v>107</v>
      </c>
      <c r="J134" s="112"/>
      <c r="K134" s="114">
        <f>'Обосн.расх.(МЗ)'!F221</f>
        <v>0</v>
      </c>
      <c r="L134" s="114"/>
      <c r="M134" s="114"/>
      <c r="N134" s="110"/>
    </row>
    <row r="135" spans="1:14" ht="16.5" customHeight="1">
      <c r="A135" s="151" t="s">
        <v>330</v>
      </c>
      <c r="B135" s="152"/>
      <c r="C135" s="152"/>
      <c r="D135" s="152"/>
      <c r="E135" s="152"/>
      <c r="F135" s="152"/>
      <c r="G135" s="152"/>
      <c r="H135" s="152" t="s">
        <v>524</v>
      </c>
      <c r="I135" s="112"/>
      <c r="J135" s="152"/>
      <c r="K135" s="153">
        <f>K136+K137</f>
        <v>60621</v>
      </c>
      <c r="L135" s="153">
        <f>L136+L137</f>
        <v>60621</v>
      </c>
      <c r="M135" s="153">
        <f>M136+M137</f>
        <v>60621</v>
      </c>
      <c r="N135" s="154"/>
    </row>
    <row r="136" spans="1:14">
      <c r="A136" s="115" t="s">
        <v>187</v>
      </c>
      <c r="B136" s="112"/>
      <c r="C136" s="112" t="s">
        <v>107</v>
      </c>
      <c r="D136" s="112"/>
      <c r="E136" s="112"/>
      <c r="F136" s="112"/>
      <c r="G136" s="112" t="s">
        <v>6</v>
      </c>
      <c r="H136" s="112" t="s">
        <v>524</v>
      </c>
      <c r="I136" s="112" t="s">
        <v>107</v>
      </c>
      <c r="J136" s="112"/>
      <c r="K136" s="114">
        <f>'Обосн.расх.(ПД)'!F222</f>
        <v>0</v>
      </c>
      <c r="L136" s="114"/>
      <c r="M136" s="114"/>
      <c r="N136" s="110"/>
    </row>
    <row r="137" spans="1:14">
      <c r="A137" s="115" t="s">
        <v>187</v>
      </c>
      <c r="B137" s="112"/>
      <c r="C137" s="112" t="s">
        <v>107</v>
      </c>
      <c r="D137" s="112" t="s">
        <v>530</v>
      </c>
      <c r="E137" s="112" t="s">
        <v>799</v>
      </c>
      <c r="F137" s="112" t="s">
        <v>798</v>
      </c>
      <c r="G137" s="112" t="s">
        <v>8</v>
      </c>
      <c r="H137" s="112" t="s">
        <v>524</v>
      </c>
      <c r="I137" s="112" t="s">
        <v>107</v>
      </c>
      <c r="J137" s="112" t="s">
        <v>585</v>
      </c>
      <c r="K137" s="114">
        <f>'Обосн.расх.(МЗ)'!F223</f>
        <v>60621</v>
      </c>
      <c r="L137" s="114">
        <v>60621</v>
      </c>
      <c r="M137" s="114">
        <v>60621</v>
      </c>
      <c r="N137" s="110"/>
    </row>
    <row r="138" spans="1:14" s="155" customFormat="1" ht="28.5">
      <c r="A138" s="151" t="s">
        <v>331</v>
      </c>
      <c r="B138" s="152"/>
      <c r="C138" s="152"/>
      <c r="D138" s="152"/>
      <c r="E138" s="152"/>
      <c r="F138" s="152"/>
      <c r="G138" s="152"/>
      <c r="H138" s="152" t="s">
        <v>525</v>
      </c>
      <c r="I138" s="112"/>
      <c r="J138" s="152"/>
      <c r="K138" s="153">
        <f>K139+K140</f>
        <v>11111.1</v>
      </c>
      <c r="L138" s="153">
        <f>L139+L140</f>
        <v>11111.1</v>
      </c>
      <c r="M138" s="153">
        <f>M139+M140</f>
        <v>11111.1</v>
      </c>
      <c r="N138" s="154"/>
    </row>
    <row r="139" spans="1:14">
      <c r="A139" s="115" t="s">
        <v>188</v>
      </c>
      <c r="B139" s="112"/>
      <c r="C139" s="112" t="s">
        <v>107</v>
      </c>
      <c r="D139" s="112"/>
      <c r="E139" s="112"/>
      <c r="F139" s="112"/>
      <c r="G139" s="112" t="s">
        <v>6</v>
      </c>
      <c r="H139" s="112" t="s">
        <v>525</v>
      </c>
      <c r="I139" s="112" t="s">
        <v>107</v>
      </c>
      <c r="J139" s="112"/>
      <c r="K139" s="114">
        <f>'Обосн.расх.(ПД)'!F224</f>
        <v>0</v>
      </c>
      <c r="L139" s="114"/>
      <c r="M139" s="114"/>
      <c r="N139" s="110"/>
    </row>
    <row r="140" spans="1:14">
      <c r="A140" s="115" t="s">
        <v>188</v>
      </c>
      <c r="B140" s="112"/>
      <c r="C140" s="112" t="s">
        <v>107</v>
      </c>
      <c r="D140" s="112" t="s">
        <v>530</v>
      </c>
      <c r="E140" s="112" t="s">
        <v>799</v>
      </c>
      <c r="F140" s="112" t="s">
        <v>798</v>
      </c>
      <c r="G140" s="112" t="s">
        <v>8</v>
      </c>
      <c r="H140" s="112" t="s">
        <v>525</v>
      </c>
      <c r="I140" s="112" t="s">
        <v>107</v>
      </c>
      <c r="J140" s="112" t="s">
        <v>585</v>
      </c>
      <c r="K140" s="114">
        <f>'Обосн.расх.(МЗ)'!F225</f>
        <v>11111.1</v>
      </c>
      <c r="L140" s="114">
        <v>11111.1</v>
      </c>
      <c r="M140" s="114">
        <v>11111.1</v>
      </c>
      <c r="N140" s="110"/>
    </row>
    <row r="141" spans="1:14">
      <c r="A141" s="151" t="s">
        <v>332</v>
      </c>
      <c r="B141" s="152"/>
      <c r="C141" s="152"/>
      <c r="D141" s="152"/>
      <c r="E141" s="152"/>
      <c r="F141" s="152"/>
      <c r="G141" s="152"/>
      <c r="H141" s="152" t="s">
        <v>526</v>
      </c>
      <c r="I141" s="112"/>
      <c r="J141" s="152"/>
      <c r="K141" s="153">
        <f>K142+K143+K144</f>
        <v>19489.36</v>
      </c>
      <c r="L141" s="153">
        <f>L142+L143+L144</f>
        <v>19489.36</v>
      </c>
      <c r="M141" s="153">
        <f>M142+M143+M144</f>
        <v>19489.36</v>
      </c>
      <c r="N141" s="154"/>
    </row>
    <row r="142" spans="1:14">
      <c r="A142" s="115" t="s">
        <v>189</v>
      </c>
      <c r="B142" s="112"/>
      <c r="C142" s="112" t="s">
        <v>107</v>
      </c>
      <c r="D142" s="112"/>
      <c r="E142" s="112"/>
      <c r="F142" s="112"/>
      <c r="G142" s="112" t="s">
        <v>6</v>
      </c>
      <c r="H142" s="112" t="s">
        <v>526</v>
      </c>
      <c r="I142" s="112" t="s">
        <v>107</v>
      </c>
      <c r="J142" s="112"/>
      <c r="K142" s="114">
        <f>'Обосн.расх.(ПД)'!F226</f>
        <v>0</v>
      </c>
      <c r="L142" s="114"/>
      <c r="M142" s="114"/>
      <c r="N142" s="110"/>
    </row>
    <row r="143" spans="1:14">
      <c r="A143" s="115" t="s">
        <v>189</v>
      </c>
      <c r="B143" s="112"/>
      <c r="C143" s="112" t="s">
        <v>107</v>
      </c>
      <c r="D143" s="112" t="s">
        <v>530</v>
      </c>
      <c r="E143" s="112" t="s">
        <v>799</v>
      </c>
      <c r="F143" s="112" t="s">
        <v>798</v>
      </c>
      <c r="G143" s="112" t="s">
        <v>8</v>
      </c>
      <c r="H143" s="112" t="s">
        <v>526</v>
      </c>
      <c r="I143" s="112" t="s">
        <v>107</v>
      </c>
      <c r="J143" s="112" t="s">
        <v>585</v>
      </c>
      <c r="K143" s="114">
        <f>'Обосн.расх.(МЗ)'!F227</f>
        <v>19489.36</v>
      </c>
      <c r="L143" s="114">
        <v>19489.36</v>
      </c>
      <c r="M143" s="114">
        <v>19489.36</v>
      </c>
      <c r="N143" s="110"/>
    </row>
    <row r="144" spans="1:14">
      <c r="A144" s="115" t="s">
        <v>189</v>
      </c>
      <c r="B144" s="112"/>
      <c r="C144" s="112" t="s">
        <v>107</v>
      </c>
      <c r="D144" s="112"/>
      <c r="E144" s="112"/>
      <c r="F144" s="112"/>
      <c r="G144" s="112" t="s">
        <v>9</v>
      </c>
      <c r="H144" s="112" t="s">
        <v>526</v>
      </c>
      <c r="I144" s="112" t="s">
        <v>107</v>
      </c>
      <c r="J144" s="112"/>
      <c r="K144" s="114"/>
      <c r="L144" s="114"/>
      <c r="M144" s="114"/>
      <c r="N144" s="110"/>
    </row>
    <row r="145" spans="1:14">
      <c r="A145" s="151" t="s">
        <v>333</v>
      </c>
      <c r="B145" s="152"/>
      <c r="C145" s="152"/>
      <c r="D145" s="152"/>
      <c r="E145" s="152"/>
      <c r="F145" s="152"/>
      <c r="G145" s="152"/>
      <c r="H145" s="152" t="s">
        <v>527</v>
      </c>
      <c r="I145" s="112"/>
      <c r="J145" s="152"/>
      <c r="K145" s="153">
        <f>K146+K147+K148</f>
        <v>387908.68</v>
      </c>
      <c r="L145" s="153">
        <f>L146+L147+L148</f>
        <v>387908.68</v>
      </c>
      <c r="M145" s="153">
        <f>M146+M147+M148</f>
        <v>387908.68</v>
      </c>
      <c r="N145" s="154"/>
    </row>
    <row r="146" spans="1:14">
      <c r="A146" s="115" t="s">
        <v>190</v>
      </c>
      <c r="B146" s="112"/>
      <c r="C146" s="112" t="s">
        <v>107</v>
      </c>
      <c r="D146" s="112" t="s">
        <v>529</v>
      </c>
      <c r="E146" s="112" t="s">
        <v>782</v>
      </c>
      <c r="F146" s="112" t="s">
        <v>797</v>
      </c>
      <c r="G146" s="112" t="s">
        <v>6</v>
      </c>
      <c r="H146" s="112" t="s">
        <v>527</v>
      </c>
      <c r="I146" s="112" t="s">
        <v>107</v>
      </c>
      <c r="J146" s="112" t="s">
        <v>585</v>
      </c>
      <c r="K146" s="114">
        <f>'Обосн.расх.(ПД)'!F228</f>
        <v>72060</v>
      </c>
      <c r="L146" s="114">
        <v>72060</v>
      </c>
      <c r="M146" s="114">
        <v>72060</v>
      </c>
      <c r="N146" s="110"/>
    </row>
    <row r="147" spans="1:14">
      <c r="A147" s="115" t="s">
        <v>190</v>
      </c>
      <c r="B147" s="112"/>
      <c r="C147" s="112" t="s">
        <v>107</v>
      </c>
      <c r="D147" s="112" t="s">
        <v>530</v>
      </c>
      <c r="E147" s="112" t="s">
        <v>799</v>
      </c>
      <c r="F147" s="112" t="s">
        <v>798</v>
      </c>
      <c r="G147" s="112" t="s">
        <v>8</v>
      </c>
      <c r="H147" s="112" t="s">
        <v>527</v>
      </c>
      <c r="I147" s="112" t="s">
        <v>107</v>
      </c>
      <c r="J147" s="112" t="s">
        <v>585</v>
      </c>
      <c r="K147" s="114">
        <f>'Обосн.расх.(МЗ)'!F236</f>
        <v>281315.08</v>
      </c>
      <c r="L147" s="114">
        <v>281315.08</v>
      </c>
      <c r="M147" s="114">
        <v>281315.08</v>
      </c>
      <c r="N147" s="110"/>
    </row>
    <row r="148" spans="1:14">
      <c r="A148" s="115" t="s">
        <v>190</v>
      </c>
      <c r="B148" s="112"/>
      <c r="C148" s="112" t="s">
        <v>107</v>
      </c>
      <c r="D148" s="112" t="s">
        <v>590</v>
      </c>
      <c r="E148" s="112" t="s">
        <v>786</v>
      </c>
      <c r="F148" s="112" t="s">
        <v>798</v>
      </c>
      <c r="G148" s="112" t="s">
        <v>9</v>
      </c>
      <c r="H148" s="112" t="s">
        <v>527</v>
      </c>
      <c r="I148" s="112" t="s">
        <v>107</v>
      </c>
      <c r="J148" s="112" t="s">
        <v>591</v>
      </c>
      <c r="K148" s="114">
        <f>'Обосн.расх.(ИЦ)'!F233</f>
        <v>34533.599999999999</v>
      </c>
      <c r="L148" s="114">
        <v>34533.599999999999</v>
      </c>
      <c r="M148" s="114">
        <v>34533.599999999999</v>
      </c>
      <c r="N148" s="110"/>
    </row>
    <row r="149" spans="1:14" ht="28.5">
      <c r="A149" s="151" t="s">
        <v>334</v>
      </c>
      <c r="B149" s="152"/>
      <c r="C149" s="152"/>
      <c r="D149" s="152"/>
      <c r="E149" s="152"/>
      <c r="F149" s="152"/>
      <c r="G149" s="152"/>
      <c r="H149" s="152" t="s">
        <v>528</v>
      </c>
      <c r="I149" s="112"/>
      <c r="J149" s="152"/>
      <c r="K149" s="153">
        <f>K150</f>
        <v>0</v>
      </c>
      <c r="L149" s="153">
        <f>L150</f>
        <v>0</v>
      </c>
      <c r="M149" s="153">
        <f>M150</f>
        <v>0</v>
      </c>
      <c r="N149" s="154"/>
    </row>
    <row r="150" spans="1:14" ht="30">
      <c r="A150" s="115" t="s">
        <v>351</v>
      </c>
      <c r="B150" s="112"/>
      <c r="C150" s="112" t="s">
        <v>107</v>
      </c>
      <c r="D150" s="112"/>
      <c r="E150" s="112"/>
      <c r="F150" s="112"/>
      <c r="G150" s="112"/>
      <c r="H150" s="112" t="s">
        <v>528</v>
      </c>
      <c r="I150" s="112" t="s">
        <v>107</v>
      </c>
      <c r="J150" s="112"/>
      <c r="K150" s="114"/>
      <c r="L150" s="114"/>
      <c r="M150" s="114"/>
      <c r="N150" s="110"/>
    </row>
    <row r="151" spans="1:14" ht="28.5">
      <c r="A151" s="151" t="s">
        <v>335</v>
      </c>
      <c r="B151" s="152"/>
      <c r="C151" s="152"/>
      <c r="D151" s="152"/>
      <c r="E151" s="152"/>
      <c r="F151" s="152"/>
      <c r="G151" s="152"/>
      <c r="H151" s="152" t="s">
        <v>514</v>
      </c>
      <c r="I151" s="112"/>
      <c r="J151" s="152"/>
      <c r="K151" s="153">
        <f>K152+K153+K154</f>
        <v>925821.5</v>
      </c>
      <c r="L151" s="153">
        <f>L152+L153+L154</f>
        <v>925821.5</v>
      </c>
      <c r="M151" s="153">
        <f>M152+M153+M154</f>
        <v>925821.5</v>
      </c>
      <c r="N151" s="154"/>
    </row>
    <row r="152" spans="1:14" ht="30">
      <c r="A152" s="115" t="s">
        <v>191</v>
      </c>
      <c r="B152" s="112"/>
      <c r="C152" s="112" t="s">
        <v>107</v>
      </c>
      <c r="D152" s="112" t="s">
        <v>529</v>
      </c>
      <c r="E152" s="112" t="s">
        <v>782</v>
      </c>
      <c r="F152" s="112" t="s">
        <v>797</v>
      </c>
      <c r="G152" s="112" t="s">
        <v>6</v>
      </c>
      <c r="H152" s="112" t="s">
        <v>514</v>
      </c>
      <c r="I152" s="112" t="s">
        <v>107</v>
      </c>
      <c r="J152" s="112" t="s">
        <v>585</v>
      </c>
      <c r="K152" s="114">
        <f>'Обосн.расх.(ПД)'!F232</f>
        <v>160840</v>
      </c>
      <c r="L152" s="114">
        <v>160840</v>
      </c>
      <c r="M152" s="114">
        <v>160840</v>
      </c>
      <c r="N152" s="110"/>
    </row>
    <row r="153" spans="1:14" ht="30">
      <c r="A153" s="115" t="s">
        <v>191</v>
      </c>
      <c r="B153" s="112"/>
      <c r="C153" s="112" t="s">
        <v>107</v>
      </c>
      <c r="D153" s="112" t="s">
        <v>530</v>
      </c>
      <c r="E153" s="112" t="s">
        <v>799</v>
      </c>
      <c r="F153" s="112" t="s">
        <v>798</v>
      </c>
      <c r="G153" s="112" t="s">
        <v>8</v>
      </c>
      <c r="H153" s="112" t="s">
        <v>514</v>
      </c>
      <c r="I153" s="112" t="s">
        <v>107</v>
      </c>
      <c r="J153" s="112" t="s">
        <v>585</v>
      </c>
      <c r="K153" s="114">
        <f>'Обосн.расх.(МЗ)'!F240</f>
        <v>630061.5</v>
      </c>
      <c r="L153" s="114">
        <v>630061.5</v>
      </c>
      <c r="M153" s="114">
        <v>630061.5</v>
      </c>
      <c r="N153" s="110"/>
    </row>
    <row r="154" spans="1:14" ht="30">
      <c r="A154" s="115" t="s">
        <v>191</v>
      </c>
      <c r="B154" s="112"/>
      <c r="C154" s="112" t="s">
        <v>107</v>
      </c>
      <c r="D154" s="112" t="s">
        <v>590</v>
      </c>
      <c r="E154" s="112" t="s">
        <v>786</v>
      </c>
      <c r="F154" s="112" t="s">
        <v>798</v>
      </c>
      <c r="G154" s="112" t="s">
        <v>9</v>
      </c>
      <c r="H154" s="112" t="s">
        <v>514</v>
      </c>
      <c r="I154" s="112" t="s">
        <v>107</v>
      </c>
      <c r="J154" s="112" t="s">
        <v>591</v>
      </c>
      <c r="K154" s="114">
        <f>'Обосн.расх.(ИЦ)'!F242</f>
        <v>134920</v>
      </c>
      <c r="L154" s="114">
        <v>134920</v>
      </c>
      <c r="M154" s="114">
        <v>134920</v>
      </c>
      <c r="N154" s="110"/>
    </row>
    <row r="155" spans="1:14" s="155" customFormat="1" ht="14.25">
      <c r="A155" s="151" t="s">
        <v>437</v>
      </c>
      <c r="B155" s="152" t="s">
        <v>438</v>
      </c>
      <c r="C155" s="152" t="s">
        <v>367</v>
      </c>
      <c r="D155" s="152"/>
      <c r="E155" s="152"/>
      <c r="F155" s="152"/>
      <c r="G155" s="152"/>
      <c r="H155" s="152"/>
      <c r="I155" s="152" t="s">
        <v>367</v>
      </c>
      <c r="J155" s="152"/>
      <c r="K155" s="153">
        <f>K156+K157+K158</f>
        <v>0</v>
      </c>
      <c r="L155" s="153">
        <f>L156+L157+L158</f>
        <v>0</v>
      </c>
      <c r="M155" s="153">
        <f>M156+M157+M158</f>
        <v>0</v>
      </c>
      <c r="N155" s="154"/>
    </row>
    <row r="156" spans="1:14" s="155" customFormat="1" ht="14.25">
      <c r="A156" s="160" t="s">
        <v>224</v>
      </c>
      <c r="B156" s="152" t="s">
        <v>224</v>
      </c>
      <c r="C156" s="309" t="s">
        <v>367</v>
      </c>
      <c r="D156" s="152" t="s">
        <v>224</v>
      </c>
      <c r="E156" s="152" t="s">
        <v>224</v>
      </c>
      <c r="F156" s="152" t="s">
        <v>224</v>
      </c>
      <c r="G156" s="152" t="s">
        <v>6</v>
      </c>
      <c r="H156" s="152" t="s">
        <v>224</v>
      </c>
      <c r="I156" s="152" t="s">
        <v>224</v>
      </c>
      <c r="J156" s="152" t="s">
        <v>224</v>
      </c>
      <c r="K156" s="153">
        <f t="shared" ref="K156:M157" si="12">K159+K161</f>
        <v>0</v>
      </c>
      <c r="L156" s="153">
        <f t="shared" si="12"/>
        <v>0</v>
      </c>
      <c r="M156" s="153">
        <f t="shared" si="12"/>
        <v>0</v>
      </c>
      <c r="N156" s="154"/>
    </row>
    <row r="157" spans="1:14" s="155" customFormat="1" ht="14.25">
      <c r="A157" s="160" t="s">
        <v>224</v>
      </c>
      <c r="B157" s="152" t="s">
        <v>224</v>
      </c>
      <c r="C157" s="310"/>
      <c r="D157" s="152" t="s">
        <v>224</v>
      </c>
      <c r="E157" s="152" t="s">
        <v>224</v>
      </c>
      <c r="F157" s="152" t="s">
        <v>224</v>
      </c>
      <c r="G157" s="152" t="s">
        <v>8</v>
      </c>
      <c r="H157" s="152" t="s">
        <v>224</v>
      </c>
      <c r="I157" s="152" t="s">
        <v>224</v>
      </c>
      <c r="J157" s="152" t="s">
        <v>224</v>
      </c>
      <c r="K157" s="153">
        <f t="shared" si="12"/>
        <v>0</v>
      </c>
      <c r="L157" s="153">
        <f t="shared" si="12"/>
        <v>0</v>
      </c>
      <c r="M157" s="153">
        <f t="shared" si="12"/>
        <v>0</v>
      </c>
      <c r="N157" s="154"/>
    </row>
    <row r="158" spans="1:14" s="155" customFormat="1" ht="14.25">
      <c r="A158" s="160" t="s">
        <v>224</v>
      </c>
      <c r="B158" s="152" t="s">
        <v>224</v>
      </c>
      <c r="C158" s="311"/>
      <c r="D158" s="152" t="s">
        <v>224</v>
      </c>
      <c r="E158" s="152" t="s">
        <v>224</v>
      </c>
      <c r="F158" s="152" t="s">
        <v>224</v>
      </c>
      <c r="G158" s="152" t="s">
        <v>9</v>
      </c>
      <c r="H158" s="152" t="s">
        <v>224</v>
      </c>
      <c r="I158" s="152" t="s">
        <v>224</v>
      </c>
      <c r="J158" s="152" t="s">
        <v>224</v>
      </c>
      <c r="K158" s="153"/>
      <c r="L158" s="153"/>
      <c r="M158" s="153"/>
      <c r="N158" s="154"/>
    </row>
    <row r="159" spans="1:14">
      <c r="A159" s="115" t="s">
        <v>176</v>
      </c>
      <c r="B159" s="112"/>
      <c r="C159" s="112" t="s">
        <v>367</v>
      </c>
      <c r="D159" s="112"/>
      <c r="E159" s="112"/>
      <c r="F159" s="116"/>
      <c r="G159" s="112" t="s">
        <v>6</v>
      </c>
      <c r="H159" s="112" t="s">
        <v>513</v>
      </c>
      <c r="I159" s="112" t="s">
        <v>367</v>
      </c>
      <c r="J159" s="112"/>
      <c r="K159" s="114">
        <f>'Обосн.расх.(ПД)'!G151</f>
        <v>0</v>
      </c>
      <c r="L159" s="114"/>
      <c r="M159" s="114"/>
      <c r="N159" s="110"/>
    </row>
    <row r="160" spans="1:14">
      <c r="A160" s="115" t="s">
        <v>176</v>
      </c>
      <c r="B160" s="112"/>
      <c r="C160" s="112" t="s">
        <v>367</v>
      </c>
      <c r="D160" s="112"/>
      <c r="E160" s="112"/>
      <c r="F160" s="116"/>
      <c r="G160" s="112" t="s">
        <v>8</v>
      </c>
      <c r="H160" s="112" t="s">
        <v>513</v>
      </c>
      <c r="I160" s="112" t="s">
        <v>367</v>
      </c>
      <c r="J160" s="112"/>
      <c r="K160" s="114">
        <f>'Обосн.расх.(МЗ)'!G152</f>
        <v>0</v>
      </c>
      <c r="L160" s="114"/>
      <c r="M160" s="114"/>
      <c r="N160" s="110"/>
    </row>
    <row r="161" spans="1:14">
      <c r="A161" s="115" t="s">
        <v>177</v>
      </c>
      <c r="B161" s="112"/>
      <c r="C161" s="112" t="s">
        <v>367</v>
      </c>
      <c r="D161" s="112"/>
      <c r="E161" s="112"/>
      <c r="F161" s="116"/>
      <c r="G161" s="112" t="s">
        <v>6</v>
      </c>
      <c r="H161" s="112" t="s">
        <v>513</v>
      </c>
      <c r="I161" s="112" t="s">
        <v>367</v>
      </c>
      <c r="J161" s="112"/>
      <c r="K161" s="114">
        <f>'Обосн.расх.(ПД)'!G153</f>
        <v>0</v>
      </c>
      <c r="L161" s="114"/>
      <c r="M161" s="114"/>
      <c r="N161" s="110"/>
    </row>
    <row r="162" spans="1:14">
      <c r="A162" s="115" t="s">
        <v>177</v>
      </c>
      <c r="B162" s="112"/>
      <c r="C162" s="112" t="s">
        <v>367</v>
      </c>
      <c r="D162" s="112"/>
      <c r="E162" s="112"/>
      <c r="F162" s="116"/>
      <c r="G162" s="112" t="s">
        <v>8</v>
      </c>
      <c r="H162" s="112" t="s">
        <v>513</v>
      </c>
      <c r="I162" s="112" t="s">
        <v>367</v>
      </c>
      <c r="J162" s="112"/>
      <c r="K162" s="114">
        <f>'Обосн.расх.(МЗ)'!G154</f>
        <v>0</v>
      </c>
      <c r="L162" s="114"/>
      <c r="M162" s="114"/>
      <c r="N162" s="110"/>
    </row>
    <row r="163" spans="1:14" ht="35.25" customHeight="1">
      <c r="A163" s="115" t="s">
        <v>440</v>
      </c>
      <c r="B163" s="112" t="s">
        <v>439</v>
      </c>
      <c r="C163" s="112" t="s">
        <v>108</v>
      </c>
      <c r="D163" s="112"/>
      <c r="E163" s="112"/>
      <c r="F163" s="116"/>
      <c r="G163" s="112"/>
      <c r="H163" s="112"/>
      <c r="I163" s="112"/>
      <c r="J163" s="112"/>
      <c r="K163" s="114"/>
      <c r="L163" s="114"/>
      <c r="M163" s="114"/>
      <c r="N163" s="110"/>
    </row>
    <row r="164" spans="1:14" ht="45">
      <c r="A164" s="115" t="s">
        <v>441</v>
      </c>
      <c r="B164" s="112" t="s">
        <v>442</v>
      </c>
      <c r="C164" s="112" t="s">
        <v>109</v>
      </c>
      <c r="D164" s="112"/>
      <c r="E164" s="112"/>
      <c r="F164" s="116"/>
      <c r="G164" s="112"/>
      <c r="H164" s="112"/>
      <c r="I164" s="112"/>
      <c r="J164" s="112"/>
      <c r="K164" s="114"/>
      <c r="L164" s="114"/>
      <c r="M164" s="114"/>
      <c r="N164" s="110"/>
    </row>
    <row r="165" spans="1:14" ht="30">
      <c r="A165" s="115" t="s">
        <v>443</v>
      </c>
      <c r="B165" s="112" t="s">
        <v>444</v>
      </c>
      <c r="C165" s="112" t="s">
        <v>110</v>
      </c>
      <c r="D165" s="112"/>
      <c r="E165" s="112"/>
      <c r="F165" s="116"/>
      <c r="G165" s="112"/>
      <c r="H165" s="112"/>
      <c r="I165" s="112"/>
      <c r="J165" s="112"/>
      <c r="K165" s="114"/>
      <c r="L165" s="114"/>
      <c r="M165" s="114"/>
      <c r="N165" s="110" t="s">
        <v>23</v>
      </c>
    </row>
    <row r="166" spans="1:14" s="173" customFormat="1">
      <c r="A166" s="169" t="s">
        <v>471</v>
      </c>
      <c r="B166" s="170" t="s">
        <v>111</v>
      </c>
      <c r="C166" s="170" t="s">
        <v>112</v>
      </c>
      <c r="D166" s="170"/>
      <c r="E166" s="170"/>
      <c r="F166" s="170"/>
      <c r="G166" s="170"/>
      <c r="H166" s="170"/>
      <c r="I166" s="170"/>
      <c r="J166" s="170"/>
      <c r="K166" s="171">
        <f>K167+K168+K169</f>
        <v>-20000</v>
      </c>
      <c r="L166" s="171">
        <f>L167+L168+L169</f>
        <v>-20000</v>
      </c>
      <c r="M166" s="171">
        <f>M167+M168+M169</f>
        <v>-20000</v>
      </c>
      <c r="N166" s="172" t="s">
        <v>23</v>
      </c>
    </row>
    <row r="167" spans="1:14" ht="30">
      <c r="A167" s="115" t="s">
        <v>472</v>
      </c>
      <c r="B167" s="112" t="s">
        <v>113</v>
      </c>
      <c r="C167" s="112"/>
      <c r="D167" s="112" t="s">
        <v>529</v>
      </c>
      <c r="E167" s="116" t="s">
        <v>531</v>
      </c>
      <c r="F167" s="116" t="s">
        <v>532</v>
      </c>
      <c r="G167" s="112" t="s">
        <v>6</v>
      </c>
      <c r="H167" s="112" t="s">
        <v>512</v>
      </c>
      <c r="I167" s="112" t="s">
        <v>375</v>
      </c>
      <c r="J167" s="112"/>
      <c r="K167" s="114"/>
      <c r="L167" s="114"/>
      <c r="M167" s="114"/>
      <c r="N167" s="110" t="s">
        <v>23</v>
      </c>
    </row>
    <row r="168" spans="1:14" ht="21.75" customHeight="1">
      <c r="A168" s="115" t="s">
        <v>473</v>
      </c>
      <c r="B168" s="112" t="s">
        <v>114</v>
      </c>
      <c r="C168" s="112"/>
      <c r="D168" s="112" t="s">
        <v>529</v>
      </c>
      <c r="E168" s="116" t="s">
        <v>531</v>
      </c>
      <c r="F168" s="116" t="s">
        <v>532</v>
      </c>
      <c r="G168" s="112" t="s">
        <v>6</v>
      </c>
      <c r="H168" s="112" t="s">
        <v>512</v>
      </c>
      <c r="I168" s="112" t="s">
        <v>375</v>
      </c>
      <c r="J168" s="112"/>
      <c r="K168" s="114"/>
      <c r="L168" s="114"/>
      <c r="M168" s="114"/>
      <c r="N168" s="110" t="s">
        <v>23</v>
      </c>
    </row>
    <row r="169" spans="1:14">
      <c r="A169" s="115" t="s">
        <v>474</v>
      </c>
      <c r="B169" s="112" t="s">
        <v>115</v>
      </c>
      <c r="C169" s="112"/>
      <c r="D169" s="112" t="s">
        <v>529</v>
      </c>
      <c r="E169" s="116" t="s">
        <v>531</v>
      </c>
      <c r="F169" s="116" t="s">
        <v>532</v>
      </c>
      <c r="G169" s="112" t="s">
        <v>6</v>
      </c>
      <c r="H169" s="112" t="s">
        <v>512</v>
      </c>
      <c r="I169" s="112" t="s">
        <v>375</v>
      </c>
      <c r="J169" s="112" t="s">
        <v>585</v>
      </c>
      <c r="K169" s="114">
        <v>-20000</v>
      </c>
      <c r="L169" s="114">
        <v>-20000</v>
      </c>
      <c r="M169" s="114">
        <v>-20000</v>
      </c>
      <c r="N169" s="110" t="s">
        <v>23</v>
      </c>
    </row>
    <row r="170" spans="1:14" s="173" customFormat="1">
      <c r="A170" s="169" t="s">
        <v>475</v>
      </c>
      <c r="B170" s="170" t="s">
        <v>116</v>
      </c>
      <c r="C170" s="170" t="s">
        <v>23</v>
      </c>
      <c r="D170" s="170"/>
      <c r="E170" s="170"/>
      <c r="F170" s="170"/>
      <c r="G170" s="170"/>
      <c r="H170" s="170"/>
      <c r="I170" s="170"/>
      <c r="J170" s="170"/>
      <c r="K170" s="171">
        <f>K171</f>
        <v>0</v>
      </c>
      <c r="L170" s="171">
        <f>L171</f>
        <v>0</v>
      </c>
      <c r="M170" s="171">
        <f>M171</f>
        <v>0</v>
      </c>
      <c r="N170" s="172" t="s">
        <v>23</v>
      </c>
    </row>
    <row r="171" spans="1:14" ht="32.25" customHeight="1">
      <c r="A171" s="115" t="s">
        <v>445</v>
      </c>
      <c r="B171" s="112" t="s">
        <v>117</v>
      </c>
      <c r="C171" s="112" t="s">
        <v>118</v>
      </c>
      <c r="D171" s="112"/>
      <c r="E171" s="112"/>
      <c r="F171" s="116"/>
      <c r="G171" s="112"/>
      <c r="H171" s="112" t="s">
        <v>118</v>
      </c>
      <c r="I171" s="112"/>
      <c r="J171" s="112"/>
      <c r="K171" s="114"/>
      <c r="L171" s="114"/>
      <c r="M171" s="114"/>
      <c r="N171" s="110" t="s">
        <v>23</v>
      </c>
    </row>
  </sheetData>
  <autoFilter ref="A37:N171"/>
  <mergeCells count="16">
    <mergeCell ref="P26:T27"/>
    <mergeCell ref="F4:F5"/>
    <mergeCell ref="G4:G5"/>
    <mergeCell ref="H4:H5"/>
    <mergeCell ref="I4:I5"/>
    <mergeCell ref="O26:O27"/>
    <mergeCell ref="C156:C158"/>
    <mergeCell ref="B4:B5"/>
    <mergeCell ref="A2:N2"/>
    <mergeCell ref="A4:A5"/>
    <mergeCell ref="J4:J5"/>
    <mergeCell ref="C4:C5"/>
    <mergeCell ref="E4:E5"/>
    <mergeCell ref="K4:N4"/>
    <mergeCell ref="C89:C91"/>
    <mergeCell ref="D4:D5"/>
  </mergeCells>
  <pageMargins left="0.70866141732283472" right="0.31496062992125984" top="0.55118110236220474" bottom="0.55118110236220474" header="0.31496062992125984" footer="0.31496062992125984"/>
  <pageSetup paperSize="9" scale="59" fitToWidth="5" fitToHeight="5" orientation="landscape" r:id="rId1"/>
  <rowBreaks count="1" manualBreakCount="1">
    <brk id="36" max="13" man="1"/>
  </rowBreaks>
</worksheet>
</file>

<file path=xl/worksheets/sheet3.xml><?xml version="1.0" encoding="utf-8"?>
<worksheet xmlns="http://schemas.openxmlformats.org/spreadsheetml/2006/main" xmlns:r="http://schemas.openxmlformats.org/officeDocument/2006/relationships">
  <sheetPr>
    <tabColor rgb="FFFFC000"/>
  </sheetPr>
  <dimension ref="A1:FI64"/>
  <sheetViews>
    <sheetView view="pageBreakPreview" zoomScaleNormal="100" zoomScaleSheetLayoutView="100" workbookViewId="0">
      <selection activeCell="EG30" sqref="EG30:ES30"/>
    </sheetView>
  </sheetViews>
  <sheetFormatPr defaultColWidth="0.85546875" defaultRowHeight="11.25"/>
  <cols>
    <col min="1" max="60" width="0.85546875" style="2"/>
    <col min="61" max="61" width="0.85546875" style="2" customWidth="1"/>
    <col min="62" max="64" width="0.85546875" style="2"/>
    <col min="65" max="65" width="0.85546875" style="2" customWidth="1"/>
    <col min="66" max="75" width="0.85546875" style="2"/>
    <col min="76" max="77" width="0.85546875" style="2" customWidth="1"/>
    <col min="78" max="90" width="0.85546875" style="2"/>
    <col min="91" max="91" width="6.7109375" style="2" customWidth="1"/>
    <col min="92" max="108" width="0.85546875" style="2"/>
    <col min="109" max="109" width="0.85546875" style="2" customWidth="1"/>
    <col min="110" max="110" width="15.5703125" style="2" customWidth="1"/>
    <col min="111" max="122" width="0.85546875" style="2"/>
    <col min="123" max="123" width="3" style="2" customWidth="1"/>
    <col min="124" max="135" width="0.85546875" style="2"/>
    <col min="136" max="136" width="3.7109375" style="2" customWidth="1"/>
    <col min="137" max="148" width="0.85546875" style="2"/>
    <col min="149" max="149" width="4.28515625" style="2" customWidth="1"/>
    <col min="150" max="161" width="0.85546875" style="2"/>
    <col min="162" max="162" width="2.140625" style="2" customWidth="1"/>
    <col min="163" max="16384" width="0.85546875" style="2"/>
  </cols>
  <sheetData>
    <row r="1" spans="1:165" ht="13.5" customHeight="1">
      <c r="B1" s="345" t="s">
        <v>476</v>
      </c>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c r="BB1" s="345"/>
      <c r="BC1" s="345"/>
      <c r="BD1" s="345"/>
      <c r="BE1" s="345"/>
      <c r="BF1" s="345"/>
      <c r="BG1" s="345"/>
      <c r="BH1" s="345"/>
      <c r="BI1" s="345"/>
      <c r="BJ1" s="345"/>
      <c r="BK1" s="345"/>
      <c r="BL1" s="345"/>
      <c r="BM1" s="345"/>
      <c r="BN1" s="345"/>
      <c r="BO1" s="345"/>
      <c r="BP1" s="345"/>
      <c r="BQ1" s="345"/>
      <c r="BR1" s="345"/>
      <c r="BS1" s="345"/>
      <c r="BT1" s="345"/>
      <c r="BU1" s="345"/>
      <c r="BV1" s="345"/>
      <c r="BW1" s="345"/>
      <c r="BX1" s="345"/>
      <c r="BY1" s="345"/>
      <c r="BZ1" s="345"/>
      <c r="CA1" s="345"/>
      <c r="CB1" s="345"/>
      <c r="CC1" s="345"/>
      <c r="CD1" s="345"/>
      <c r="CE1" s="345"/>
      <c r="CF1" s="345"/>
      <c r="CG1" s="345"/>
      <c r="CH1" s="345"/>
      <c r="CI1" s="345"/>
      <c r="CJ1" s="345"/>
      <c r="CK1" s="345"/>
      <c r="CL1" s="345"/>
      <c r="CM1" s="345"/>
      <c r="CN1" s="345"/>
      <c r="CO1" s="345"/>
      <c r="CP1" s="345"/>
      <c r="CQ1" s="345"/>
      <c r="CR1" s="345"/>
      <c r="CS1" s="345"/>
      <c r="CT1" s="345"/>
      <c r="CU1" s="345"/>
      <c r="CV1" s="345"/>
      <c r="CW1" s="345"/>
      <c r="CX1" s="345"/>
      <c r="CY1" s="345"/>
      <c r="CZ1" s="345"/>
      <c r="DA1" s="345"/>
      <c r="DB1" s="345"/>
      <c r="DC1" s="345"/>
      <c r="DD1" s="345"/>
      <c r="DE1" s="345"/>
      <c r="DF1" s="345"/>
      <c r="DG1" s="345"/>
      <c r="DH1" s="345"/>
      <c r="DI1" s="345"/>
      <c r="DJ1" s="345"/>
      <c r="DK1" s="345"/>
      <c r="DL1" s="345"/>
      <c r="DM1" s="345"/>
      <c r="DN1" s="345"/>
      <c r="DO1" s="345"/>
      <c r="DP1" s="345"/>
      <c r="DQ1" s="345"/>
      <c r="DR1" s="345"/>
      <c r="DS1" s="345"/>
      <c r="DT1" s="345"/>
      <c r="DU1" s="345"/>
      <c r="DV1" s="345"/>
      <c r="DW1" s="345"/>
      <c r="DX1" s="345"/>
      <c r="DY1" s="345"/>
      <c r="DZ1" s="345"/>
      <c r="EA1" s="345"/>
      <c r="EB1" s="345"/>
      <c r="EC1" s="345"/>
      <c r="ED1" s="345"/>
      <c r="EE1" s="345"/>
      <c r="EF1" s="345"/>
      <c r="EG1" s="345"/>
      <c r="EH1" s="345"/>
      <c r="EI1" s="345"/>
      <c r="EJ1" s="345"/>
      <c r="EK1" s="345"/>
      <c r="EL1" s="345"/>
      <c r="EM1" s="345"/>
      <c r="EN1" s="345"/>
      <c r="EO1" s="345"/>
      <c r="EP1" s="345"/>
      <c r="EQ1" s="345"/>
      <c r="ER1" s="345"/>
      <c r="ES1" s="345"/>
      <c r="ET1" s="345"/>
      <c r="EU1" s="345"/>
      <c r="EV1" s="345"/>
      <c r="EW1" s="345"/>
      <c r="EX1" s="345"/>
      <c r="EY1" s="345"/>
      <c r="EZ1" s="345"/>
      <c r="FA1" s="345"/>
      <c r="FB1" s="345"/>
      <c r="FC1" s="345"/>
      <c r="FD1" s="345"/>
      <c r="FE1" s="345"/>
    </row>
    <row r="3" spans="1:165" ht="11.25" customHeight="1">
      <c r="A3" s="324" t="s">
        <v>203</v>
      </c>
      <c r="B3" s="325"/>
      <c r="C3" s="325"/>
      <c r="D3" s="325"/>
      <c r="E3" s="325"/>
      <c r="F3" s="325"/>
      <c r="G3" s="325"/>
      <c r="H3" s="326"/>
      <c r="I3" s="338" t="s">
        <v>0</v>
      </c>
      <c r="J3" s="339"/>
      <c r="K3" s="339"/>
      <c r="L3" s="339"/>
      <c r="M3" s="339"/>
      <c r="N3" s="339"/>
      <c r="O3" s="339"/>
      <c r="P3" s="339"/>
      <c r="Q3" s="339"/>
      <c r="R3" s="339"/>
      <c r="S3" s="339"/>
      <c r="T3" s="339"/>
      <c r="U3" s="339"/>
      <c r="V3" s="339"/>
      <c r="W3" s="339"/>
      <c r="X3" s="339"/>
      <c r="Y3" s="339"/>
      <c r="Z3" s="339"/>
      <c r="AA3" s="339"/>
      <c r="AB3" s="339"/>
      <c r="AC3" s="339"/>
      <c r="AD3" s="339"/>
      <c r="AE3" s="339"/>
      <c r="AF3" s="339"/>
      <c r="AG3" s="339"/>
      <c r="AH3" s="339"/>
      <c r="AI3" s="339"/>
      <c r="AJ3" s="339"/>
      <c r="AK3" s="339"/>
      <c r="AL3" s="339"/>
      <c r="AM3" s="339"/>
      <c r="AN3" s="339"/>
      <c r="AO3" s="339"/>
      <c r="AP3" s="339"/>
      <c r="AQ3" s="339"/>
      <c r="AR3" s="339"/>
      <c r="AS3" s="339"/>
      <c r="AT3" s="339"/>
      <c r="AU3" s="339"/>
      <c r="AV3" s="339"/>
      <c r="AW3" s="339"/>
      <c r="AX3" s="339"/>
      <c r="AY3" s="339"/>
      <c r="AZ3" s="339"/>
      <c r="BA3" s="339"/>
      <c r="BB3" s="339"/>
      <c r="BC3" s="339"/>
      <c r="BD3" s="339"/>
      <c r="BE3" s="339"/>
      <c r="BF3" s="339"/>
      <c r="BG3" s="339"/>
      <c r="BH3" s="339"/>
      <c r="BI3" s="339"/>
      <c r="BJ3" s="339"/>
      <c r="BK3" s="339"/>
      <c r="BL3" s="339"/>
      <c r="BM3" s="339"/>
      <c r="BN3" s="339"/>
      <c r="BO3" s="339"/>
      <c r="BP3" s="339"/>
      <c r="BQ3" s="339"/>
      <c r="BR3" s="339"/>
      <c r="BS3" s="339"/>
      <c r="BT3" s="339"/>
      <c r="BU3" s="339"/>
      <c r="BV3" s="339"/>
      <c r="BW3" s="339"/>
      <c r="BX3" s="339"/>
      <c r="BY3" s="339"/>
      <c r="BZ3" s="339"/>
      <c r="CA3" s="339"/>
      <c r="CB3" s="339"/>
      <c r="CC3" s="339"/>
      <c r="CD3" s="339"/>
      <c r="CE3" s="339"/>
      <c r="CF3" s="339"/>
      <c r="CG3" s="339"/>
      <c r="CH3" s="339"/>
      <c r="CI3" s="339"/>
      <c r="CJ3" s="339"/>
      <c r="CK3" s="339"/>
      <c r="CL3" s="339"/>
      <c r="CM3" s="340"/>
      <c r="CN3" s="324" t="s">
        <v>119</v>
      </c>
      <c r="CO3" s="325"/>
      <c r="CP3" s="325"/>
      <c r="CQ3" s="325"/>
      <c r="CR3" s="325"/>
      <c r="CS3" s="325"/>
      <c r="CT3" s="325"/>
      <c r="CU3" s="326"/>
      <c r="CV3" s="324" t="s">
        <v>120</v>
      </c>
      <c r="CW3" s="325"/>
      <c r="CX3" s="325"/>
      <c r="CY3" s="325"/>
      <c r="CZ3" s="325"/>
      <c r="DA3" s="325"/>
      <c r="DB3" s="325"/>
      <c r="DC3" s="325"/>
      <c r="DD3" s="325"/>
      <c r="DE3" s="326"/>
      <c r="DF3" s="331" t="s">
        <v>477</v>
      </c>
      <c r="DG3" s="330" t="s">
        <v>4</v>
      </c>
      <c r="DH3" s="330"/>
      <c r="DI3" s="330"/>
      <c r="DJ3" s="330"/>
      <c r="DK3" s="330"/>
      <c r="DL3" s="330"/>
      <c r="DM3" s="330"/>
      <c r="DN3" s="330"/>
      <c r="DO3" s="330"/>
      <c r="DP3" s="330"/>
      <c r="DQ3" s="330"/>
      <c r="DR3" s="330"/>
      <c r="DS3" s="330"/>
      <c r="DT3" s="330"/>
      <c r="DU3" s="330"/>
      <c r="DV3" s="330"/>
      <c r="DW3" s="330"/>
      <c r="DX3" s="330"/>
      <c r="DY3" s="330"/>
      <c r="DZ3" s="330"/>
      <c r="EA3" s="330"/>
      <c r="EB3" s="330"/>
      <c r="EC3" s="330"/>
      <c r="ED3" s="330"/>
      <c r="EE3" s="330"/>
      <c r="EF3" s="330"/>
      <c r="EG3" s="330"/>
      <c r="EH3" s="330"/>
      <c r="EI3" s="330"/>
      <c r="EJ3" s="330"/>
      <c r="EK3" s="330"/>
      <c r="EL3" s="330"/>
      <c r="EM3" s="330"/>
      <c r="EN3" s="330"/>
      <c r="EO3" s="330"/>
      <c r="EP3" s="330"/>
      <c r="EQ3" s="330"/>
      <c r="ER3" s="330"/>
      <c r="ES3" s="330"/>
      <c r="ET3" s="330"/>
      <c r="EU3" s="330"/>
      <c r="EV3" s="330"/>
      <c r="EW3" s="330"/>
      <c r="EX3" s="330"/>
      <c r="EY3" s="330"/>
      <c r="EZ3" s="330"/>
      <c r="FA3" s="330"/>
      <c r="FB3" s="330"/>
      <c r="FC3" s="330"/>
      <c r="FD3" s="330"/>
      <c r="FE3" s="330"/>
      <c r="FF3" s="330"/>
    </row>
    <row r="4" spans="1:165" ht="51" customHeight="1">
      <c r="A4" s="327"/>
      <c r="B4" s="328"/>
      <c r="C4" s="328"/>
      <c r="D4" s="328"/>
      <c r="E4" s="328"/>
      <c r="F4" s="328"/>
      <c r="G4" s="328"/>
      <c r="H4" s="329"/>
      <c r="I4" s="341"/>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42"/>
      <c r="AP4" s="342"/>
      <c r="AQ4" s="342"/>
      <c r="AR4" s="342"/>
      <c r="AS4" s="342"/>
      <c r="AT4" s="342"/>
      <c r="AU4" s="342"/>
      <c r="AV4" s="342"/>
      <c r="AW4" s="342"/>
      <c r="AX4" s="342"/>
      <c r="AY4" s="342"/>
      <c r="AZ4" s="342"/>
      <c r="BA4" s="342"/>
      <c r="BB4" s="342"/>
      <c r="BC4" s="342"/>
      <c r="BD4" s="342"/>
      <c r="BE4" s="342"/>
      <c r="BF4" s="342"/>
      <c r="BG4" s="342"/>
      <c r="BH4" s="342"/>
      <c r="BI4" s="342"/>
      <c r="BJ4" s="342"/>
      <c r="BK4" s="342"/>
      <c r="BL4" s="342"/>
      <c r="BM4" s="342"/>
      <c r="BN4" s="342"/>
      <c r="BO4" s="342"/>
      <c r="BP4" s="342"/>
      <c r="BQ4" s="342"/>
      <c r="BR4" s="342"/>
      <c r="BS4" s="342"/>
      <c r="BT4" s="342"/>
      <c r="BU4" s="342"/>
      <c r="BV4" s="342"/>
      <c r="BW4" s="342"/>
      <c r="BX4" s="342"/>
      <c r="BY4" s="342"/>
      <c r="BZ4" s="342"/>
      <c r="CA4" s="342"/>
      <c r="CB4" s="342"/>
      <c r="CC4" s="342"/>
      <c r="CD4" s="342"/>
      <c r="CE4" s="342"/>
      <c r="CF4" s="342"/>
      <c r="CG4" s="342"/>
      <c r="CH4" s="342"/>
      <c r="CI4" s="342"/>
      <c r="CJ4" s="342"/>
      <c r="CK4" s="342"/>
      <c r="CL4" s="342"/>
      <c r="CM4" s="343"/>
      <c r="CN4" s="327"/>
      <c r="CO4" s="328"/>
      <c r="CP4" s="328"/>
      <c r="CQ4" s="328"/>
      <c r="CR4" s="328"/>
      <c r="CS4" s="328"/>
      <c r="CT4" s="328"/>
      <c r="CU4" s="329"/>
      <c r="CV4" s="327"/>
      <c r="CW4" s="328"/>
      <c r="CX4" s="328"/>
      <c r="CY4" s="328"/>
      <c r="CZ4" s="328"/>
      <c r="DA4" s="328"/>
      <c r="DB4" s="328"/>
      <c r="DC4" s="328"/>
      <c r="DD4" s="328"/>
      <c r="DE4" s="329"/>
      <c r="DF4" s="332"/>
      <c r="DG4" s="334" t="s">
        <v>720</v>
      </c>
      <c r="DH4" s="334"/>
      <c r="DI4" s="334"/>
      <c r="DJ4" s="334"/>
      <c r="DK4" s="334"/>
      <c r="DL4" s="334"/>
      <c r="DM4" s="334"/>
      <c r="DN4" s="334"/>
      <c r="DO4" s="334"/>
      <c r="DP4" s="334"/>
      <c r="DQ4" s="334"/>
      <c r="DR4" s="334"/>
      <c r="DS4" s="334"/>
      <c r="DT4" s="334" t="s">
        <v>721</v>
      </c>
      <c r="DU4" s="334"/>
      <c r="DV4" s="334"/>
      <c r="DW4" s="334"/>
      <c r="DX4" s="334"/>
      <c r="DY4" s="334"/>
      <c r="DZ4" s="334"/>
      <c r="EA4" s="334"/>
      <c r="EB4" s="334"/>
      <c r="EC4" s="334"/>
      <c r="ED4" s="334"/>
      <c r="EE4" s="334"/>
      <c r="EF4" s="334"/>
      <c r="EG4" s="334" t="s">
        <v>722</v>
      </c>
      <c r="EH4" s="334"/>
      <c r="EI4" s="334"/>
      <c r="EJ4" s="334"/>
      <c r="EK4" s="334"/>
      <c r="EL4" s="334"/>
      <c r="EM4" s="334"/>
      <c r="EN4" s="334"/>
      <c r="EO4" s="334"/>
      <c r="EP4" s="334"/>
      <c r="EQ4" s="334"/>
      <c r="ER4" s="334"/>
      <c r="ES4" s="334"/>
      <c r="ET4" s="333" t="s">
        <v>3</v>
      </c>
      <c r="EU4" s="333"/>
      <c r="EV4" s="333"/>
      <c r="EW4" s="333"/>
      <c r="EX4" s="333"/>
      <c r="EY4" s="333"/>
      <c r="EZ4" s="333"/>
      <c r="FA4" s="333"/>
      <c r="FB4" s="333"/>
      <c r="FC4" s="333"/>
      <c r="FD4" s="333"/>
      <c r="FE4" s="333"/>
      <c r="FF4" s="333"/>
    </row>
    <row r="5" spans="1:165">
      <c r="A5" s="344" t="s">
        <v>5</v>
      </c>
      <c r="B5" s="344"/>
      <c r="C5" s="344"/>
      <c r="D5" s="344"/>
      <c r="E5" s="344"/>
      <c r="F5" s="344"/>
      <c r="G5" s="344"/>
      <c r="H5" s="344"/>
      <c r="I5" s="344" t="s">
        <v>6</v>
      </c>
      <c r="J5" s="344"/>
      <c r="K5" s="344"/>
      <c r="L5" s="344"/>
      <c r="M5" s="344"/>
      <c r="N5" s="344"/>
      <c r="O5" s="344"/>
      <c r="P5" s="344"/>
      <c r="Q5" s="344"/>
      <c r="R5" s="344"/>
      <c r="S5" s="344"/>
      <c r="T5" s="344"/>
      <c r="U5" s="344"/>
      <c r="V5" s="344"/>
      <c r="W5" s="344"/>
      <c r="X5" s="344"/>
      <c r="Y5" s="344"/>
      <c r="Z5" s="344"/>
      <c r="AA5" s="344"/>
      <c r="AB5" s="344"/>
      <c r="AC5" s="344"/>
      <c r="AD5" s="344"/>
      <c r="AE5" s="344"/>
      <c r="AF5" s="344"/>
      <c r="AG5" s="344"/>
      <c r="AH5" s="344"/>
      <c r="AI5" s="344"/>
      <c r="AJ5" s="344"/>
      <c r="AK5" s="344"/>
      <c r="AL5" s="344"/>
      <c r="AM5" s="344"/>
      <c r="AN5" s="344"/>
      <c r="AO5" s="344"/>
      <c r="AP5" s="344"/>
      <c r="AQ5" s="344"/>
      <c r="AR5" s="344"/>
      <c r="AS5" s="344"/>
      <c r="AT5" s="344"/>
      <c r="AU5" s="344"/>
      <c r="AV5" s="344"/>
      <c r="AW5" s="344"/>
      <c r="AX5" s="344"/>
      <c r="AY5" s="344"/>
      <c r="AZ5" s="344"/>
      <c r="BA5" s="344"/>
      <c r="BB5" s="344"/>
      <c r="BC5" s="344"/>
      <c r="BD5" s="344"/>
      <c r="BE5" s="344"/>
      <c r="BF5" s="344"/>
      <c r="BG5" s="344"/>
      <c r="BH5" s="344"/>
      <c r="BI5" s="344"/>
      <c r="BJ5" s="344"/>
      <c r="BK5" s="344"/>
      <c r="BL5" s="344"/>
      <c r="BM5" s="344"/>
      <c r="BN5" s="344"/>
      <c r="BO5" s="344"/>
      <c r="BP5" s="344"/>
      <c r="BQ5" s="344"/>
      <c r="BR5" s="344"/>
      <c r="BS5" s="344"/>
      <c r="BT5" s="344"/>
      <c r="BU5" s="344"/>
      <c r="BV5" s="344"/>
      <c r="BW5" s="344"/>
      <c r="BX5" s="344"/>
      <c r="BY5" s="344"/>
      <c r="BZ5" s="344"/>
      <c r="CA5" s="344"/>
      <c r="CB5" s="344"/>
      <c r="CC5" s="344"/>
      <c r="CD5" s="344"/>
      <c r="CE5" s="344"/>
      <c r="CF5" s="344"/>
      <c r="CG5" s="344"/>
      <c r="CH5" s="344"/>
      <c r="CI5" s="344"/>
      <c r="CJ5" s="344"/>
      <c r="CK5" s="344"/>
      <c r="CL5" s="344"/>
      <c r="CM5" s="344"/>
      <c r="CN5" s="344" t="s">
        <v>7</v>
      </c>
      <c r="CO5" s="344"/>
      <c r="CP5" s="344"/>
      <c r="CQ5" s="344"/>
      <c r="CR5" s="344"/>
      <c r="CS5" s="344"/>
      <c r="CT5" s="344"/>
      <c r="CU5" s="344"/>
      <c r="CV5" s="344" t="s">
        <v>8</v>
      </c>
      <c r="CW5" s="344"/>
      <c r="CX5" s="344"/>
      <c r="CY5" s="344"/>
      <c r="CZ5" s="344"/>
      <c r="DA5" s="344"/>
      <c r="DB5" s="344"/>
      <c r="DC5" s="344"/>
      <c r="DD5" s="344"/>
      <c r="DE5" s="344"/>
      <c r="DF5" s="79" t="s">
        <v>9</v>
      </c>
      <c r="DG5" s="344" t="s">
        <v>10</v>
      </c>
      <c r="DH5" s="344"/>
      <c r="DI5" s="344"/>
      <c r="DJ5" s="344"/>
      <c r="DK5" s="344"/>
      <c r="DL5" s="344"/>
      <c r="DM5" s="344"/>
      <c r="DN5" s="344"/>
      <c r="DO5" s="344"/>
      <c r="DP5" s="344"/>
      <c r="DQ5" s="344"/>
      <c r="DR5" s="344"/>
      <c r="DS5" s="344"/>
      <c r="DT5" s="344" t="s">
        <v>11</v>
      </c>
      <c r="DU5" s="344"/>
      <c r="DV5" s="344"/>
      <c r="DW5" s="344"/>
      <c r="DX5" s="344"/>
      <c r="DY5" s="344"/>
      <c r="DZ5" s="344"/>
      <c r="EA5" s="344"/>
      <c r="EB5" s="344"/>
      <c r="EC5" s="344"/>
      <c r="ED5" s="344"/>
      <c r="EE5" s="344"/>
      <c r="EF5" s="344"/>
      <c r="EG5" s="344" t="s">
        <v>12</v>
      </c>
      <c r="EH5" s="344"/>
      <c r="EI5" s="344"/>
      <c r="EJ5" s="344"/>
      <c r="EK5" s="344"/>
      <c r="EL5" s="344"/>
      <c r="EM5" s="344"/>
      <c r="EN5" s="344"/>
      <c r="EO5" s="344"/>
      <c r="EP5" s="344"/>
      <c r="EQ5" s="344"/>
      <c r="ER5" s="344"/>
      <c r="ES5" s="344"/>
      <c r="ET5" s="344" t="s">
        <v>193</v>
      </c>
      <c r="EU5" s="344"/>
      <c r="EV5" s="344"/>
      <c r="EW5" s="344"/>
      <c r="EX5" s="344"/>
      <c r="EY5" s="344"/>
      <c r="EZ5" s="344"/>
      <c r="FA5" s="344"/>
      <c r="FB5" s="344"/>
      <c r="FC5" s="344"/>
      <c r="FD5" s="344"/>
      <c r="FE5" s="344"/>
      <c r="FF5" s="344"/>
    </row>
    <row r="6" spans="1:165" s="48" customFormat="1" ht="12.75" customHeight="1">
      <c r="A6" s="320">
        <v>1</v>
      </c>
      <c r="B6" s="320"/>
      <c r="C6" s="320"/>
      <c r="D6" s="320"/>
      <c r="E6" s="320"/>
      <c r="F6" s="320"/>
      <c r="G6" s="320"/>
      <c r="H6" s="320"/>
      <c r="I6" s="346" t="s">
        <v>478</v>
      </c>
      <c r="J6" s="346"/>
      <c r="K6" s="346"/>
      <c r="L6" s="346"/>
      <c r="M6" s="346"/>
      <c r="N6" s="346"/>
      <c r="O6" s="346"/>
      <c r="P6" s="346"/>
      <c r="Q6" s="346"/>
      <c r="R6" s="346"/>
      <c r="S6" s="346"/>
      <c r="T6" s="346"/>
      <c r="U6" s="346"/>
      <c r="V6" s="346"/>
      <c r="W6" s="346"/>
      <c r="X6" s="346"/>
      <c r="Y6" s="346"/>
      <c r="Z6" s="346"/>
      <c r="AA6" s="346"/>
      <c r="AB6" s="346"/>
      <c r="AC6" s="346"/>
      <c r="AD6" s="346"/>
      <c r="AE6" s="346"/>
      <c r="AF6" s="346"/>
      <c r="AG6" s="346"/>
      <c r="AH6" s="346"/>
      <c r="AI6" s="346"/>
      <c r="AJ6" s="346"/>
      <c r="AK6" s="346"/>
      <c r="AL6" s="346"/>
      <c r="AM6" s="346"/>
      <c r="AN6" s="346"/>
      <c r="AO6" s="346"/>
      <c r="AP6" s="346"/>
      <c r="AQ6" s="346"/>
      <c r="AR6" s="346"/>
      <c r="AS6" s="346"/>
      <c r="AT6" s="346"/>
      <c r="AU6" s="346"/>
      <c r="AV6" s="346"/>
      <c r="AW6" s="346"/>
      <c r="AX6" s="346"/>
      <c r="AY6" s="346"/>
      <c r="AZ6" s="346"/>
      <c r="BA6" s="346"/>
      <c r="BB6" s="346"/>
      <c r="BC6" s="346"/>
      <c r="BD6" s="346"/>
      <c r="BE6" s="346"/>
      <c r="BF6" s="346"/>
      <c r="BG6" s="346"/>
      <c r="BH6" s="346"/>
      <c r="BI6" s="346"/>
      <c r="BJ6" s="346"/>
      <c r="BK6" s="346"/>
      <c r="BL6" s="346"/>
      <c r="BM6" s="346"/>
      <c r="BN6" s="346"/>
      <c r="BO6" s="346"/>
      <c r="BP6" s="346"/>
      <c r="BQ6" s="346"/>
      <c r="BR6" s="346"/>
      <c r="BS6" s="346"/>
      <c r="BT6" s="346"/>
      <c r="BU6" s="346"/>
      <c r="BV6" s="346"/>
      <c r="BW6" s="346"/>
      <c r="BX6" s="346"/>
      <c r="BY6" s="346"/>
      <c r="BZ6" s="346"/>
      <c r="CA6" s="346"/>
      <c r="CB6" s="346"/>
      <c r="CC6" s="346"/>
      <c r="CD6" s="346"/>
      <c r="CE6" s="346"/>
      <c r="CF6" s="346"/>
      <c r="CG6" s="346"/>
      <c r="CH6" s="346"/>
      <c r="CI6" s="346"/>
      <c r="CJ6" s="346"/>
      <c r="CK6" s="346"/>
      <c r="CL6" s="346"/>
      <c r="CM6" s="346"/>
      <c r="CN6" s="320" t="s">
        <v>121</v>
      </c>
      <c r="CO6" s="320"/>
      <c r="CP6" s="320"/>
      <c r="CQ6" s="320"/>
      <c r="CR6" s="320"/>
      <c r="CS6" s="320"/>
      <c r="CT6" s="320"/>
      <c r="CU6" s="320"/>
      <c r="CV6" s="320" t="s">
        <v>23</v>
      </c>
      <c r="CW6" s="320"/>
      <c r="CX6" s="320"/>
      <c r="CY6" s="320"/>
      <c r="CZ6" s="320"/>
      <c r="DA6" s="320"/>
      <c r="DB6" s="320"/>
      <c r="DC6" s="320"/>
      <c r="DD6" s="320"/>
      <c r="DE6" s="320"/>
      <c r="DF6" s="80"/>
      <c r="DG6" s="347">
        <f>DG13</f>
        <v>2161832.09</v>
      </c>
      <c r="DH6" s="323"/>
      <c r="DI6" s="323"/>
      <c r="DJ6" s="323"/>
      <c r="DK6" s="323"/>
      <c r="DL6" s="323"/>
      <c r="DM6" s="323"/>
      <c r="DN6" s="323"/>
      <c r="DO6" s="323"/>
      <c r="DP6" s="323"/>
      <c r="DQ6" s="323"/>
      <c r="DR6" s="323"/>
      <c r="DS6" s="323"/>
      <c r="DT6" s="347">
        <f>DT13</f>
        <v>2161832.09</v>
      </c>
      <c r="DU6" s="323"/>
      <c r="DV6" s="323"/>
      <c r="DW6" s="323"/>
      <c r="DX6" s="323"/>
      <c r="DY6" s="323"/>
      <c r="DZ6" s="323"/>
      <c r="EA6" s="323"/>
      <c r="EB6" s="323"/>
      <c r="EC6" s="323"/>
      <c r="ED6" s="323"/>
      <c r="EE6" s="323"/>
      <c r="EF6" s="323"/>
      <c r="EG6" s="347">
        <f>EG13</f>
        <v>2161832.09</v>
      </c>
      <c r="EH6" s="323"/>
      <c r="EI6" s="323"/>
      <c r="EJ6" s="323"/>
      <c r="EK6" s="323"/>
      <c r="EL6" s="323"/>
      <c r="EM6" s="323"/>
      <c r="EN6" s="323"/>
      <c r="EO6" s="323"/>
      <c r="EP6" s="323"/>
      <c r="EQ6" s="323"/>
      <c r="ER6" s="323"/>
      <c r="ES6" s="323"/>
      <c r="ET6" s="323"/>
      <c r="EU6" s="323"/>
      <c r="EV6" s="323"/>
      <c r="EW6" s="323"/>
      <c r="EX6" s="323"/>
      <c r="EY6" s="323"/>
      <c r="EZ6" s="323"/>
      <c r="FA6" s="323"/>
      <c r="FB6" s="323"/>
      <c r="FC6" s="323"/>
      <c r="FD6" s="323"/>
      <c r="FE6" s="323"/>
      <c r="FF6" s="323"/>
      <c r="FG6" s="2"/>
    </row>
    <row r="7" spans="1:165" ht="95.25" customHeight="1">
      <c r="A7" s="335" t="s">
        <v>122</v>
      </c>
      <c r="B7" s="336"/>
      <c r="C7" s="336"/>
      <c r="D7" s="336"/>
      <c r="E7" s="336"/>
      <c r="F7" s="336"/>
      <c r="G7" s="336"/>
      <c r="H7" s="337"/>
      <c r="I7" s="321" t="s">
        <v>706</v>
      </c>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c r="BS7" s="322"/>
      <c r="BT7" s="322"/>
      <c r="BU7" s="322"/>
      <c r="BV7" s="322"/>
      <c r="BW7" s="322"/>
      <c r="BX7" s="322"/>
      <c r="BY7" s="322"/>
      <c r="BZ7" s="322"/>
      <c r="CA7" s="322"/>
      <c r="CB7" s="322"/>
      <c r="CC7" s="322"/>
      <c r="CD7" s="322"/>
      <c r="CE7" s="322"/>
      <c r="CF7" s="322"/>
      <c r="CG7" s="322"/>
      <c r="CH7" s="322"/>
      <c r="CI7" s="322"/>
      <c r="CJ7" s="322"/>
      <c r="CK7" s="322"/>
      <c r="CL7" s="322"/>
      <c r="CM7" s="322"/>
      <c r="CN7" s="335" t="s">
        <v>123</v>
      </c>
      <c r="CO7" s="336"/>
      <c r="CP7" s="336"/>
      <c r="CQ7" s="336"/>
      <c r="CR7" s="336"/>
      <c r="CS7" s="336"/>
      <c r="CT7" s="336"/>
      <c r="CU7" s="337"/>
      <c r="CV7" s="335" t="s">
        <v>23</v>
      </c>
      <c r="CW7" s="336"/>
      <c r="CX7" s="336"/>
      <c r="CY7" s="336"/>
      <c r="CZ7" s="336"/>
      <c r="DA7" s="336"/>
      <c r="DB7" s="336"/>
      <c r="DC7" s="336"/>
      <c r="DD7" s="336"/>
      <c r="DE7" s="337"/>
      <c r="DF7" s="80"/>
      <c r="DG7" s="323"/>
      <c r="DH7" s="323"/>
      <c r="DI7" s="323"/>
      <c r="DJ7" s="323"/>
      <c r="DK7" s="323"/>
      <c r="DL7" s="323"/>
      <c r="DM7" s="323"/>
      <c r="DN7" s="323"/>
      <c r="DO7" s="323"/>
      <c r="DP7" s="323"/>
      <c r="DQ7" s="323"/>
      <c r="DR7" s="323"/>
      <c r="DS7" s="323"/>
      <c r="DT7" s="323"/>
      <c r="DU7" s="323"/>
      <c r="DV7" s="323"/>
      <c r="DW7" s="323"/>
      <c r="DX7" s="323"/>
      <c r="DY7" s="323"/>
      <c r="DZ7" s="323"/>
      <c r="EA7" s="323"/>
      <c r="EB7" s="323"/>
      <c r="EC7" s="323"/>
      <c r="ED7" s="323"/>
      <c r="EE7" s="323"/>
      <c r="EF7" s="323"/>
      <c r="EG7" s="323"/>
      <c r="EH7" s="323"/>
      <c r="EI7" s="323"/>
      <c r="EJ7" s="323"/>
      <c r="EK7" s="323"/>
      <c r="EL7" s="323"/>
      <c r="EM7" s="323"/>
      <c r="EN7" s="323"/>
      <c r="EO7" s="323"/>
      <c r="EP7" s="323"/>
      <c r="EQ7" s="323"/>
      <c r="ER7" s="323"/>
      <c r="ES7" s="323"/>
      <c r="ET7" s="323"/>
      <c r="EU7" s="323"/>
      <c r="EV7" s="323"/>
      <c r="EW7" s="323"/>
      <c r="EX7" s="323"/>
      <c r="EY7" s="323"/>
      <c r="EZ7" s="323"/>
      <c r="FA7" s="323"/>
      <c r="FB7" s="323"/>
      <c r="FC7" s="323"/>
      <c r="FD7" s="323"/>
      <c r="FE7" s="323"/>
      <c r="FF7" s="323"/>
    </row>
    <row r="8" spans="1:165" ht="24" customHeight="1">
      <c r="A8" s="335" t="s">
        <v>124</v>
      </c>
      <c r="B8" s="336"/>
      <c r="C8" s="336"/>
      <c r="D8" s="336"/>
      <c r="E8" s="336"/>
      <c r="F8" s="336"/>
      <c r="G8" s="336"/>
      <c r="H8" s="337"/>
      <c r="I8" s="321" t="s">
        <v>479</v>
      </c>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35" t="s">
        <v>125</v>
      </c>
      <c r="CO8" s="336"/>
      <c r="CP8" s="336"/>
      <c r="CQ8" s="336"/>
      <c r="CR8" s="336"/>
      <c r="CS8" s="336"/>
      <c r="CT8" s="336"/>
      <c r="CU8" s="337"/>
      <c r="CV8" s="335" t="s">
        <v>23</v>
      </c>
      <c r="CW8" s="336"/>
      <c r="CX8" s="336"/>
      <c r="CY8" s="336"/>
      <c r="CZ8" s="336"/>
      <c r="DA8" s="336"/>
      <c r="DB8" s="336"/>
      <c r="DC8" s="336"/>
      <c r="DD8" s="336"/>
      <c r="DE8" s="337"/>
      <c r="DF8" s="80"/>
      <c r="DG8" s="323"/>
      <c r="DH8" s="323"/>
      <c r="DI8" s="323"/>
      <c r="DJ8" s="323"/>
      <c r="DK8" s="323"/>
      <c r="DL8" s="323"/>
      <c r="DM8" s="323"/>
      <c r="DN8" s="323"/>
      <c r="DO8" s="323"/>
      <c r="DP8" s="323"/>
      <c r="DQ8" s="323"/>
      <c r="DR8" s="323"/>
      <c r="DS8" s="323"/>
      <c r="DT8" s="323"/>
      <c r="DU8" s="323"/>
      <c r="DV8" s="323"/>
      <c r="DW8" s="323"/>
      <c r="DX8" s="323"/>
      <c r="DY8" s="323"/>
      <c r="DZ8" s="323"/>
      <c r="EA8" s="323"/>
      <c r="EB8" s="323"/>
      <c r="EC8" s="323"/>
      <c r="ED8" s="323"/>
      <c r="EE8" s="323"/>
      <c r="EF8" s="323"/>
      <c r="EG8" s="323"/>
      <c r="EH8" s="323"/>
      <c r="EI8" s="323"/>
      <c r="EJ8" s="323"/>
      <c r="EK8" s="323"/>
      <c r="EL8" s="323"/>
      <c r="EM8" s="323"/>
      <c r="EN8" s="323"/>
      <c r="EO8" s="323"/>
      <c r="EP8" s="323"/>
      <c r="EQ8" s="323"/>
      <c r="ER8" s="323"/>
      <c r="ES8" s="323"/>
      <c r="ET8" s="323"/>
      <c r="EU8" s="323"/>
      <c r="EV8" s="323"/>
      <c r="EW8" s="323"/>
      <c r="EX8" s="323"/>
      <c r="EY8" s="323"/>
      <c r="EZ8" s="323"/>
      <c r="FA8" s="323"/>
      <c r="FB8" s="323"/>
      <c r="FC8" s="323"/>
      <c r="FD8" s="323"/>
      <c r="FE8" s="323"/>
      <c r="FF8" s="323"/>
    </row>
    <row r="9" spans="1:165" ht="24" customHeight="1">
      <c r="A9" s="335" t="s">
        <v>126</v>
      </c>
      <c r="B9" s="336"/>
      <c r="C9" s="336"/>
      <c r="D9" s="336"/>
      <c r="E9" s="336"/>
      <c r="F9" s="336"/>
      <c r="G9" s="336"/>
      <c r="H9" s="337"/>
      <c r="I9" s="321" t="s">
        <v>480</v>
      </c>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35" t="s">
        <v>128</v>
      </c>
      <c r="CO9" s="336"/>
      <c r="CP9" s="336"/>
      <c r="CQ9" s="336"/>
      <c r="CR9" s="336"/>
      <c r="CS9" s="336"/>
      <c r="CT9" s="336"/>
      <c r="CU9" s="337"/>
      <c r="CV9" s="335" t="s">
        <v>23</v>
      </c>
      <c r="CW9" s="336"/>
      <c r="CX9" s="336"/>
      <c r="CY9" s="336"/>
      <c r="CZ9" s="336"/>
      <c r="DA9" s="336"/>
      <c r="DB9" s="336"/>
      <c r="DC9" s="336"/>
      <c r="DD9" s="336"/>
      <c r="DE9" s="337"/>
      <c r="DF9" s="80"/>
      <c r="DG9" s="323"/>
      <c r="DH9" s="323"/>
      <c r="DI9" s="323"/>
      <c r="DJ9" s="323"/>
      <c r="DK9" s="323"/>
      <c r="DL9" s="323"/>
      <c r="DM9" s="323"/>
      <c r="DN9" s="323"/>
      <c r="DO9" s="323"/>
      <c r="DP9" s="323"/>
      <c r="DQ9" s="323"/>
      <c r="DR9" s="323"/>
      <c r="DS9" s="323"/>
      <c r="DT9" s="323"/>
      <c r="DU9" s="323"/>
      <c r="DV9" s="323"/>
      <c r="DW9" s="323"/>
      <c r="DX9" s="323"/>
      <c r="DY9" s="323"/>
      <c r="DZ9" s="323"/>
      <c r="EA9" s="323"/>
      <c r="EB9" s="323"/>
      <c r="EC9" s="323"/>
      <c r="ED9" s="323"/>
      <c r="EE9" s="323"/>
      <c r="EF9" s="323"/>
      <c r="EG9" s="323"/>
      <c r="EH9" s="323"/>
      <c r="EI9" s="323"/>
      <c r="EJ9" s="323"/>
      <c r="EK9" s="323"/>
      <c r="EL9" s="323"/>
      <c r="EM9" s="323"/>
      <c r="EN9" s="323"/>
      <c r="EO9" s="323"/>
      <c r="EP9" s="323"/>
      <c r="EQ9" s="323"/>
      <c r="ER9" s="323"/>
      <c r="ES9" s="323"/>
      <c r="ET9" s="323"/>
      <c r="EU9" s="323"/>
      <c r="EV9" s="323"/>
      <c r="EW9" s="323"/>
      <c r="EX9" s="323"/>
      <c r="EY9" s="323"/>
      <c r="EZ9" s="323"/>
      <c r="FA9" s="323"/>
      <c r="FB9" s="323"/>
      <c r="FC9" s="323"/>
      <c r="FD9" s="323"/>
      <c r="FE9" s="323"/>
      <c r="FF9" s="323"/>
    </row>
    <row r="10" spans="1:165" ht="24" customHeight="1">
      <c r="A10" s="320" t="s">
        <v>359</v>
      </c>
      <c r="B10" s="320"/>
      <c r="C10" s="320"/>
      <c r="D10" s="320"/>
      <c r="E10" s="320"/>
      <c r="F10" s="320"/>
      <c r="G10" s="320"/>
      <c r="H10" s="320"/>
      <c r="I10" s="321" t="s">
        <v>360</v>
      </c>
      <c r="J10" s="322"/>
      <c r="K10" s="322"/>
      <c r="L10" s="322"/>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35" t="s">
        <v>357</v>
      </c>
      <c r="CO10" s="336"/>
      <c r="CP10" s="336"/>
      <c r="CQ10" s="336"/>
      <c r="CR10" s="336"/>
      <c r="CS10" s="336"/>
      <c r="CT10" s="336"/>
      <c r="CU10" s="337"/>
      <c r="CV10" s="320" t="s">
        <v>23</v>
      </c>
      <c r="CW10" s="320"/>
      <c r="CX10" s="320"/>
      <c r="CY10" s="320"/>
      <c r="CZ10" s="320"/>
      <c r="DA10" s="320"/>
      <c r="DB10" s="320"/>
      <c r="DC10" s="320"/>
      <c r="DD10" s="320"/>
      <c r="DE10" s="320"/>
      <c r="DF10" s="80" t="s">
        <v>23</v>
      </c>
      <c r="DG10" s="323"/>
      <c r="DH10" s="323"/>
      <c r="DI10" s="323"/>
      <c r="DJ10" s="323"/>
      <c r="DK10" s="323"/>
      <c r="DL10" s="323"/>
      <c r="DM10" s="323"/>
      <c r="DN10" s="323"/>
      <c r="DO10" s="323"/>
      <c r="DP10" s="323"/>
      <c r="DQ10" s="323"/>
      <c r="DR10" s="323"/>
      <c r="DS10" s="323"/>
      <c r="DT10" s="323"/>
      <c r="DU10" s="323"/>
      <c r="DV10" s="323"/>
      <c r="DW10" s="323"/>
      <c r="DX10" s="323"/>
      <c r="DY10" s="323"/>
      <c r="DZ10" s="323"/>
      <c r="EA10" s="323"/>
      <c r="EB10" s="323"/>
      <c r="EC10" s="323"/>
      <c r="ED10" s="323"/>
      <c r="EE10" s="323"/>
      <c r="EF10" s="323"/>
      <c r="EG10" s="323"/>
      <c r="EH10" s="323"/>
      <c r="EI10" s="323"/>
      <c r="EJ10" s="323"/>
      <c r="EK10" s="323"/>
      <c r="EL10" s="323"/>
      <c r="EM10" s="323"/>
      <c r="EN10" s="323"/>
      <c r="EO10" s="323"/>
      <c r="EP10" s="323"/>
      <c r="EQ10" s="323"/>
      <c r="ER10" s="323"/>
      <c r="ES10" s="323"/>
      <c r="ET10" s="323"/>
      <c r="EU10" s="323"/>
      <c r="EV10" s="323"/>
      <c r="EW10" s="323"/>
      <c r="EX10" s="323"/>
      <c r="EY10" s="323"/>
      <c r="EZ10" s="323"/>
      <c r="FA10" s="323"/>
      <c r="FB10" s="323"/>
      <c r="FC10" s="323"/>
      <c r="FD10" s="323"/>
      <c r="FE10" s="323"/>
      <c r="FF10" s="323"/>
    </row>
    <row r="11" spans="1:165">
      <c r="A11" s="320"/>
      <c r="B11" s="320"/>
      <c r="C11" s="320"/>
      <c r="D11" s="320"/>
      <c r="E11" s="320"/>
      <c r="F11" s="320"/>
      <c r="G11" s="320"/>
      <c r="H11" s="320"/>
      <c r="I11" s="321" t="s">
        <v>385</v>
      </c>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0" t="s">
        <v>386</v>
      </c>
      <c r="CO11" s="320"/>
      <c r="CP11" s="320"/>
      <c r="CQ11" s="320"/>
      <c r="CR11" s="320"/>
      <c r="CS11" s="320"/>
      <c r="CT11" s="320"/>
      <c r="CU11" s="320"/>
      <c r="CV11" s="320"/>
      <c r="CW11" s="320"/>
      <c r="CX11" s="320"/>
      <c r="CY11" s="320"/>
      <c r="CZ11" s="320"/>
      <c r="DA11" s="320"/>
      <c r="DB11" s="320"/>
      <c r="DC11" s="320"/>
      <c r="DD11" s="320"/>
      <c r="DE11" s="320"/>
      <c r="DF11" s="80"/>
      <c r="DG11" s="323"/>
      <c r="DH11" s="323"/>
      <c r="DI11" s="323"/>
      <c r="DJ11" s="323"/>
      <c r="DK11" s="323"/>
      <c r="DL11" s="323"/>
      <c r="DM11" s="323"/>
      <c r="DN11" s="323"/>
      <c r="DO11" s="323"/>
      <c r="DP11" s="323"/>
      <c r="DQ11" s="323"/>
      <c r="DR11" s="323"/>
      <c r="DS11" s="323"/>
      <c r="DT11" s="323"/>
      <c r="DU11" s="323"/>
      <c r="DV11" s="323"/>
      <c r="DW11" s="323"/>
      <c r="DX11" s="323"/>
      <c r="DY11" s="323"/>
      <c r="DZ11" s="323"/>
      <c r="EA11" s="323"/>
      <c r="EB11" s="323"/>
      <c r="EC11" s="323"/>
      <c r="ED11" s="323"/>
      <c r="EE11" s="323"/>
      <c r="EF11" s="323"/>
      <c r="EG11" s="323"/>
      <c r="EH11" s="323"/>
      <c r="EI11" s="323"/>
      <c r="EJ11" s="323"/>
      <c r="EK11" s="323"/>
      <c r="EL11" s="323"/>
      <c r="EM11" s="323"/>
      <c r="EN11" s="323"/>
      <c r="EO11" s="323"/>
      <c r="EP11" s="323"/>
      <c r="EQ11" s="323"/>
      <c r="ER11" s="323"/>
      <c r="ES11" s="323"/>
      <c r="ET11" s="323"/>
      <c r="EU11" s="323"/>
      <c r="EV11" s="323"/>
      <c r="EW11" s="323"/>
      <c r="EX11" s="323"/>
      <c r="EY11" s="323"/>
      <c r="EZ11" s="323"/>
      <c r="FA11" s="323"/>
      <c r="FB11" s="323"/>
      <c r="FC11" s="323"/>
      <c r="FD11" s="323"/>
      <c r="FE11" s="323"/>
      <c r="FF11" s="323"/>
    </row>
    <row r="12" spans="1:165">
      <c r="A12" s="320" t="s">
        <v>361</v>
      </c>
      <c r="B12" s="320"/>
      <c r="C12" s="320"/>
      <c r="D12" s="320"/>
      <c r="E12" s="320"/>
      <c r="F12" s="320"/>
      <c r="G12" s="320"/>
      <c r="H12" s="320"/>
      <c r="I12" s="321" t="s">
        <v>159</v>
      </c>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0" t="s">
        <v>358</v>
      </c>
      <c r="CO12" s="320"/>
      <c r="CP12" s="320"/>
      <c r="CQ12" s="320"/>
      <c r="CR12" s="320"/>
      <c r="CS12" s="320"/>
      <c r="CT12" s="320"/>
      <c r="CU12" s="320"/>
      <c r="CV12" s="320" t="s">
        <v>23</v>
      </c>
      <c r="CW12" s="320"/>
      <c r="CX12" s="320"/>
      <c r="CY12" s="320"/>
      <c r="CZ12" s="320"/>
      <c r="DA12" s="320"/>
      <c r="DB12" s="320"/>
      <c r="DC12" s="320"/>
      <c r="DD12" s="320"/>
      <c r="DE12" s="320"/>
      <c r="DF12" s="80" t="s">
        <v>23</v>
      </c>
      <c r="DG12" s="323"/>
      <c r="DH12" s="323"/>
      <c r="DI12" s="323"/>
      <c r="DJ12" s="323"/>
      <c r="DK12" s="323"/>
      <c r="DL12" s="323"/>
      <c r="DM12" s="323"/>
      <c r="DN12" s="323"/>
      <c r="DO12" s="323"/>
      <c r="DP12" s="323"/>
      <c r="DQ12" s="323"/>
      <c r="DR12" s="323"/>
      <c r="DS12" s="323"/>
      <c r="DT12" s="323"/>
      <c r="DU12" s="323"/>
      <c r="DV12" s="323"/>
      <c r="DW12" s="323"/>
      <c r="DX12" s="323"/>
      <c r="DY12" s="323"/>
      <c r="DZ12" s="323"/>
      <c r="EA12" s="323"/>
      <c r="EB12" s="323"/>
      <c r="EC12" s="323"/>
      <c r="ED12" s="323"/>
      <c r="EE12" s="323"/>
      <c r="EF12" s="323"/>
      <c r="EG12" s="323"/>
      <c r="EH12" s="323"/>
      <c r="EI12" s="323"/>
      <c r="EJ12" s="323"/>
      <c r="EK12" s="323"/>
      <c r="EL12" s="323"/>
      <c r="EM12" s="323"/>
      <c r="EN12" s="323"/>
      <c r="EO12" s="323"/>
      <c r="EP12" s="323"/>
      <c r="EQ12" s="323"/>
      <c r="ER12" s="323"/>
      <c r="ES12" s="323"/>
      <c r="ET12" s="323"/>
      <c r="EU12" s="323"/>
      <c r="EV12" s="323"/>
      <c r="EW12" s="323"/>
      <c r="EX12" s="323"/>
      <c r="EY12" s="323"/>
      <c r="EZ12" s="323"/>
      <c r="FA12" s="323"/>
      <c r="FB12" s="323"/>
      <c r="FC12" s="323"/>
      <c r="FD12" s="323"/>
      <c r="FE12" s="323"/>
      <c r="FF12" s="323"/>
    </row>
    <row r="13" spans="1:165" ht="26.25" customHeight="1">
      <c r="A13" s="320" t="s">
        <v>127</v>
      </c>
      <c r="B13" s="320"/>
      <c r="C13" s="320"/>
      <c r="D13" s="320"/>
      <c r="E13" s="320"/>
      <c r="F13" s="320"/>
      <c r="G13" s="320"/>
      <c r="H13" s="320"/>
      <c r="I13" s="321" t="s">
        <v>481</v>
      </c>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2"/>
      <c r="BB13" s="322"/>
      <c r="BC13" s="322"/>
      <c r="BD13" s="322"/>
      <c r="BE13" s="322"/>
      <c r="BF13" s="322"/>
      <c r="BG13" s="322"/>
      <c r="BH13" s="322"/>
      <c r="BI13" s="322"/>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35" t="s">
        <v>129</v>
      </c>
      <c r="CO13" s="336"/>
      <c r="CP13" s="336"/>
      <c r="CQ13" s="336"/>
      <c r="CR13" s="336"/>
      <c r="CS13" s="336"/>
      <c r="CT13" s="336"/>
      <c r="CU13" s="337"/>
      <c r="CV13" s="335" t="s">
        <v>23</v>
      </c>
      <c r="CW13" s="336"/>
      <c r="CX13" s="336"/>
      <c r="CY13" s="336"/>
      <c r="CZ13" s="336"/>
      <c r="DA13" s="336"/>
      <c r="DB13" s="336"/>
      <c r="DC13" s="336"/>
      <c r="DD13" s="336"/>
      <c r="DE13" s="337"/>
      <c r="DF13" s="80"/>
      <c r="DG13" s="348">
        <f>DG14+DG17+DG26</f>
        <v>2161832.09</v>
      </c>
      <c r="DH13" s="349"/>
      <c r="DI13" s="349"/>
      <c r="DJ13" s="349"/>
      <c r="DK13" s="349"/>
      <c r="DL13" s="349"/>
      <c r="DM13" s="349"/>
      <c r="DN13" s="349"/>
      <c r="DO13" s="349"/>
      <c r="DP13" s="349"/>
      <c r="DQ13" s="349"/>
      <c r="DR13" s="349"/>
      <c r="DS13" s="349"/>
      <c r="DT13" s="348">
        <f>DT14+DT17+DT26</f>
        <v>2161832.09</v>
      </c>
      <c r="DU13" s="349"/>
      <c r="DV13" s="349"/>
      <c r="DW13" s="349"/>
      <c r="DX13" s="349"/>
      <c r="DY13" s="349"/>
      <c r="DZ13" s="349"/>
      <c r="EA13" s="349"/>
      <c r="EB13" s="349"/>
      <c r="EC13" s="349"/>
      <c r="ED13" s="349"/>
      <c r="EE13" s="349"/>
      <c r="EF13" s="349"/>
      <c r="EG13" s="348">
        <f>EG14+EG17+EG26</f>
        <v>2161832.09</v>
      </c>
      <c r="EH13" s="349"/>
      <c r="EI13" s="349"/>
      <c r="EJ13" s="349"/>
      <c r="EK13" s="349"/>
      <c r="EL13" s="349"/>
      <c r="EM13" s="349"/>
      <c r="EN13" s="349"/>
      <c r="EO13" s="349"/>
      <c r="EP13" s="349"/>
      <c r="EQ13" s="349"/>
      <c r="ER13" s="349"/>
      <c r="ES13" s="349"/>
      <c r="ET13" s="323"/>
      <c r="EU13" s="323"/>
      <c r="EV13" s="323"/>
      <c r="EW13" s="323"/>
      <c r="EX13" s="323"/>
      <c r="EY13" s="323"/>
      <c r="EZ13" s="323"/>
      <c r="FA13" s="323"/>
      <c r="FB13" s="323"/>
      <c r="FC13" s="323"/>
      <c r="FD13" s="323"/>
      <c r="FE13" s="323"/>
      <c r="FF13" s="323"/>
    </row>
    <row r="14" spans="1:165" ht="26.25" customHeight="1">
      <c r="A14" s="320" t="s">
        <v>130</v>
      </c>
      <c r="B14" s="320"/>
      <c r="C14" s="320"/>
      <c r="D14" s="320"/>
      <c r="E14" s="320"/>
      <c r="F14" s="320"/>
      <c r="G14" s="320"/>
      <c r="H14" s="320"/>
      <c r="I14" s="350" t="s">
        <v>462</v>
      </c>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351"/>
      <c r="BL14" s="351"/>
      <c r="BM14" s="351"/>
      <c r="BN14" s="351"/>
      <c r="BO14" s="351"/>
      <c r="BP14" s="351"/>
      <c r="BQ14" s="351"/>
      <c r="BR14" s="351"/>
      <c r="BS14" s="351"/>
      <c r="BT14" s="351"/>
      <c r="BU14" s="351"/>
      <c r="BV14" s="351"/>
      <c r="BW14" s="351"/>
      <c r="BX14" s="351"/>
      <c r="BY14" s="351"/>
      <c r="BZ14" s="351"/>
      <c r="CA14" s="351"/>
      <c r="CB14" s="351"/>
      <c r="CC14" s="351"/>
      <c r="CD14" s="351"/>
      <c r="CE14" s="351"/>
      <c r="CF14" s="351"/>
      <c r="CG14" s="351"/>
      <c r="CH14" s="351"/>
      <c r="CI14" s="351"/>
      <c r="CJ14" s="351"/>
      <c r="CK14" s="351"/>
      <c r="CL14" s="351"/>
      <c r="CM14" s="351"/>
      <c r="CN14" s="335" t="s">
        <v>131</v>
      </c>
      <c r="CO14" s="336"/>
      <c r="CP14" s="336"/>
      <c r="CQ14" s="336"/>
      <c r="CR14" s="336"/>
      <c r="CS14" s="336"/>
      <c r="CT14" s="336"/>
      <c r="CU14" s="337"/>
      <c r="CV14" s="335" t="s">
        <v>23</v>
      </c>
      <c r="CW14" s="336"/>
      <c r="CX14" s="336"/>
      <c r="CY14" s="336"/>
      <c r="CZ14" s="336"/>
      <c r="DA14" s="336"/>
      <c r="DB14" s="336"/>
      <c r="DC14" s="336"/>
      <c r="DD14" s="336"/>
      <c r="DE14" s="337"/>
      <c r="DF14" s="80"/>
      <c r="DG14" s="348">
        <f>DG15+DG16</f>
        <v>1521080.69</v>
      </c>
      <c r="DH14" s="349"/>
      <c r="DI14" s="349"/>
      <c r="DJ14" s="349"/>
      <c r="DK14" s="349"/>
      <c r="DL14" s="349"/>
      <c r="DM14" s="349"/>
      <c r="DN14" s="349"/>
      <c r="DO14" s="349"/>
      <c r="DP14" s="349"/>
      <c r="DQ14" s="349"/>
      <c r="DR14" s="349"/>
      <c r="DS14" s="349"/>
      <c r="DT14" s="348">
        <f>DT15+DT16</f>
        <v>1521080.69</v>
      </c>
      <c r="DU14" s="349"/>
      <c r="DV14" s="349"/>
      <c r="DW14" s="349"/>
      <c r="DX14" s="349"/>
      <c r="DY14" s="349"/>
      <c r="DZ14" s="349"/>
      <c r="EA14" s="349"/>
      <c r="EB14" s="349"/>
      <c r="EC14" s="349"/>
      <c r="ED14" s="349"/>
      <c r="EE14" s="349"/>
      <c r="EF14" s="349"/>
      <c r="EG14" s="348">
        <f>EG15+EG16</f>
        <v>1521080.69</v>
      </c>
      <c r="EH14" s="349"/>
      <c r="EI14" s="349"/>
      <c r="EJ14" s="349"/>
      <c r="EK14" s="349"/>
      <c r="EL14" s="349"/>
      <c r="EM14" s="349"/>
      <c r="EN14" s="349"/>
      <c r="EO14" s="349"/>
      <c r="EP14" s="349"/>
      <c r="EQ14" s="349"/>
      <c r="ER14" s="349"/>
      <c r="ES14" s="349"/>
      <c r="ET14" s="323"/>
      <c r="EU14" s="323"/>
      <c r="EV14" s="323"/>
      <c r="EW14" s="323"/>
      <c r="EX14" s="323"/>
      <c r="EY14" s="323"/>
      <c r="EZ14" s="323"/>
      <c r="FA14" s="323"/>
      <c r="FB14" s="323"/>
      <c r="FC14" s="323"/>
      <c r="FD14" s="323"/>
      <c r="FE14" s="323"/>
      <c r="FF14" s="323"/>
    </row>
    <row r="15" spans="1:165" ht="24" customHeight="1">
      <c r="A15" s="320" t="s">
        <v>132</v>
      </c>
      <c r="B15" s="320"/>
      <c r="C15" s="320"/>
      <c r="D15" s="320"/>
      <c r="E15" s="320"/>
      <c r="F15" s="320"/>
      <c r="G15" s="320"/>
      <c r="H15" s="320"/>
      <c r="I15" s="352" t="s">
        <v>133</v>
      </c>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c r="AM15" s="353"/>
      <c r="AN15" s="353"/>
      <c r="AO15" s="353"/>
      <c r="AP15" s="353"/>
      <c r="AQ15" s="353"/>
      <c r="AR15" s="353"/>
      <c r="AS15" s="353"/>
      <c r="AT15" s="353"/>
      <c r="AU15" s="353"/>
      <c r="AV15" s="353"/>
      <c r="AW15" s="353"/>
      <c r="AX15" s="353"/>
      <c r="AY15" s="353"/>
      <c r="AZ15" s="353"/>
      <c r="BA15" s="353"/>
      <c r="BB15" s="353"/>
      <c r="BC15" s="353"/>
      <c r="BD15" s="353"/>
      <c r="BE15" s="353"/>
      <c r="BF15" s="353"/>
      <c r="BG15" s="353"/>
      <c r="BH15" s="353"/>
      <c r="BI15" s="353"/>
      <c r="BJ15" s="353"/>
      <c r="BK15" s="353"/>
      <c r="BL15" s="353"/>
      <c r="BM15" s="353"/>
      <c r="BN15" s="353"/>
      <c r="BO15" s="353"/>
      <c r="BP15" s="353"/>
      <c r="BQ15" s="353"/>
      <c r="BR15" s="353"/>
      <c r="BS15" s="353"/>
      <c r="BT15" s="353"/>
      <c r="BU15" s="353"/>
      <c r="BV15" s="353"/>
      <c r="BW15" s="353"/>
      <c r="BX15" s="353"/>
      <c r="BY15" s="353"/>
      <c r="BZ15" s="353"/>
      <c r="CA15" s="353"/>
      <c r="CB15" s="353"/>
      <c r="CC15" s="353"/>
      <c r="CD15" s="353"/>
      <c r="CE15" s="353"/>
      <c r="CF15" s="353"/>
      <c r="CG15" s="353"/>
      <c r="CH15" s="353"/>
      <c r="CI15" s="353"/>
      <c r="CJ15" s="353"/>
      <c r="CK15" s="353"/>
      <c r="CL15" s="353"/>
      <c r="CM15" s="353"/>
      <c r="CN15" s="335" t="s">
        <v>134</v>
      </c>
      <c r="CO15" s="336"/>
      <c r="CP15" s="336"/>
      <c r="CQ15" s="336"/>
      <c r="CR15" s="336"/>
      <c r="CS15" s="336"/>
      <c r="CT15" s="336"/>
      <c r="CU15" s="337"/>
      <c r="CV15" s="335" t="s">
        <v>23</v>
      </c>
      <c r="CW15" s="336"/>
      <c r="CX15" s="336"/>
      <c r="CY15" s="336"/>
      <c r="CZ15" s="336"/>
      <c r="DA15" s="336"/>
      <c r="DB15" s="336"/>
      <c r="DC15" s="336"/>
      <c r="DD15" s="336"/>
      <c r="DE15" s="337"/>
      <c r="DF15" s="80"/>
      <c r="DG15" s="347"/>
      <c r="DH15" s="323"/>
      <c r="DI15" s="323"/>
      <c r="DJ15" s="323"/>
      <c r="DK15" s="323"/>
      <c r="DL15" s="323"/>
      <c r="DM15" s="323"/>
      <c r="DN15" s="323"/>
      <c r="DO15" s="323"/>
      <c r="DP15" s="323"/>
      <c r="DQ15" s="323"/>
      <c r="DR15" s="323"/>
      <c r="DS15" s="323"/>
      <c r="DT15" s="347"/>
      <c r="DU15" s="323"/>
      <c r="DV15" s="323"/>
      <c r="DW15" s="323"/>
      <c r="DX15" s="323"/>
      <c r="DY15" s="323"/>
      <c r="DZ15" s="323"/>
      <c r="EA15" s="323"/>
      <c r="EB15" s="323"/>
      <c r="EC15" s="323"/>
      <c r="ED15" s="323"/>
      <c r="EE15" s="323"/>
      <c r="EF15" s="323"/>
      <c r="EG15" s="347"/>
      <c r="EH15" s="323"/>
      <c r="EI15" s="323"/>
      <c r="EJ15" s="323"/>
      <c r="EK15" s="323"/>
      <c r="EL15" s="323"/>
      <c r="EM15" s="323"/>
      <c r="EN15" s="323"/>
      <c r="EO15" s="323"/>
      <c r="EP15" s="323"/>
      <c r="EQ15" s="323"/>
      <c r="ER15" s="323"/>
      <c r="ES15" s="323"/>
      <c r="ET15" s="323"/>
      <c r="EU15" s="323"/>
      <c r="EV15" s="323"/>
      <c r="EW15" s="323"/>
      <c r="EX15" s="323"/>
      <c r="EY15" s="323"/>
      <c r="EZ15" s="323"/>
      <c r="FA15" s="323"/>
      <c r="FB15" s="323"/>
      <c r="FC15" s="323"/>
      <c r="FD15" s="323"/>
      <c r="FE15" s="323"/>
      <c r="FF15" s="323"/>
      <c r="FI15" s="2" t="s">
        <v>562</v>
      </c>
    </row>
    <row r="16" spans="1:165" ht="12.75" customHeight="1">
      <c r="A16" s="320" t="s">
        <v>135</v>
      </c>
      <c r="B16" s="320"/>
      <c r="C16" s="320"/>
      <c r="D16" s="320"/>
      <c r="E16" s="320"/>
      <c r="F16" s="320"/>
      <c r="G16" s="320"/>
      <c r="H16" s="320"/>
      <c r="I16" s="352" t="s">
        <v>390</v>
      </c>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c r="AM16" s="353"/>
      <c r="AN16" s="353"/>
      <c r="AO16" s="353"/>
      <c r="AP16" s="353"/>
      <c r="AQ16" s="353"/>
      <c r="AR16" s="353"/>
      <c r="AS16" s="353"/>
      <c r="AT16" s="353"/>
      <c r="AU16" s="353"/>
      <c r="AV16" s="353"/>
      <c r="AW16" s="353"/>
      <c r="AX16" s="353"/>
      <c r="AY16" s="353"/>
      <c r="AZ16" s="353"/>
      <c r="BA16" s="353"/>
      <c r="BB16" s="353"/>
      <c r="BC16" s="353"/>
      <c r="BD16" s="353"/>
      <c r="BE16" s="353"/>
      <c r="BF16" s="353"/>
      <c r="BG16" s="353"/>
      <c r="BH16" s="353"/>
      <c r="BI16" s="353"/>
      <c r="BJ16" s="353"/>
      <c r="BK16" s="353"/>
      <c r="BL16" s="353"/>
      <c r="BM16" s="353"/>
      <c r="BN16" s="353"/>
      <c r="BO16" s="353"/>
      <c r="BP16" s="353"/>
      <c r="BQ16" s="353"/>
      <c r="BR16" s="353"/>
      <c r="BS16" s="353"/>
      <c r="BT16" s="353"/>
      <c r="BU16" s="353"/>
      <c r="BV16" s="353"/>
      <c r="BW16" s="353"/>
      <c r="BX16" s="353"/>
      <c r="BY16" s="353"/>
      <c r="BZ16" s="353"/>
      <c r="CA16" s="353"/>
      <c r="CB16" s="353"/>
      <c r="CC16" s="353"/>
      <c r="CD16" s="353"/>
      <c r="CE16" s="353"/>
      <c r="CF16" s="353"/>
      <c r="CG16" s="353"/>
      <c r="CH16" s="353"/>
      <c r="CI16" s="353"/>
      <c r="CJ16" s="353"/>
      <c r="CK16" s="353"/>
      <c r="CL16" s="353"/>
      <c r="CM16" s="353"/>
      <c r="CN16" s="335" t="s">
        <v>136</v>
      </c>
      <c r="CO16" s="336"/>
      <c r="CP16" s="336"/>
      <c r="CQ16" s="336"/>
      <c r="CR16" s="336"/>
      <c r="CS16" s="336"/>
      <c r="CT16" s="336"/>
      <c r="CU16" s="337"/>
      <c r="CV16" s="335" t="s">
        <v>23</v>
      </c>
      <c r="CW16" s="336"/>
      <c r="CX16" s="336"/>
      <c r="CY16" s="336"/>
      <c r="CZ16" s="336"/>
      <c r="DA16" s="336"/>
      <c r="DB16" s="336"/>
      <c r="DC16" s="336"/>
      <c r="DD16" s="336"/>
      <c r="DE16" s="337"/>
      <c r="DF16" s="80"/>
      <c r="DG16" s="354">
        <f>ПФХД!K90</f>
        <v>1521080.69</v>
      </c>
      <c r="DH16" s="355"/>
      <c r="DI16" s="355"/>
      <c r="DJ16" s="355"/>
      <c r="DK16" s="355"/>
      <c r="DL16" s="355"/>
      <c r="DM16" s="355"/>
      <c r="DN16" s="355"/>
      <c r="DO16" s="355"/>
      <c r="DP16" s="355"/>
      <c r="DQ16" s="355"/>
      <c r="DR16" s="355"/>
      <c r="DS16" s="356"/>
      <c r="DT16" s="354">
        <f>ПФХД!L90</f>
        <v>1521080.69</v>
      </c>
      <c r="DU16" s="355"/>
      <c r="DV16" s="355"/>
      <c r="DW16" s="355"/>
      <c r="DX16" s="355"/>
      <c r="DY16" s="355"/>
      <c r="DZ16" s="355"/>
      <c r="EA16" s="355"/>
      <c r="EB16" s="355"/>
      <c r="EC16" s="355"/>
      <c r="ED16" s="355"/>
      <c r="EE16" s="355"/>
      <c r="EF16" s="356"/>
      <c r="EG16" s="354">
        <f>ПФХД!M90</f>
        <v>1521080.69</v>
      </c>
      <c r="EH16" s="355"/>
      <c r="EI16" s="355"/>
      <c r="EJ16" s="355"/>
      <c r="EK16" s="355"/>
      <c r="EL16" s="355"/>
      <c r="EM16" s="355"/>
      <c r="EN16" s="355"/>
      <c r="EO16" s="355"/>
      <c r="EP16" s="355"/>
      <c r="EQ16" s="355"/>
      <c r="ER16" s="355"/>
      <c r="ES16" s="356"/>
      <c r="ET16" s="323"/>
      <c r="EU16" s="323"/>
      <c r="EV16" s="323"/>
      <c r="EW16" s="323"/>
      <c r="EX16" s="323"/>
      <c r="EY16" s="323"/>
      <c r="EZ16" s="323"/>
      <c r="FA16" s="323"/>
      <c r="FB16" s="323"/>
      <c r="FC16" s="323"/>
      <c r="FD16" s="323"/>
      <c r="FE16" s="323"/>
      <c r="FF16" s="323"/>
      <c r="FI16" s="2" t="s">
        <v>563</v>
      </c>
    </row>
    <row r="17" spans="1:165" ht="24" customHeight="1">
      <c r="A17" s="320" t="s">
        <v>137</v>
      </c>
      <c r="B17" s="320"/>
      <c r="C17" s="320"/>
      <c r="D17" s="320"/>
      <c r="E17" s="320"/>
      <c r="F17" s="320"/>
      <c r="G17" s="320"/>
      <c r="H17" s="320"/>
      <c r="I17" s="350" t="s">
        <v>138</v>
      </c>
      <c r="J17" s="351"/>
      <c r="K17" s="351"/>
      <c r="L17" s="351"/>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351"/>
      <c r="AX17" s="351"/>
      <c r="AY17" s="351"/>
      <c r="AZ17" s="351"/>
      <c r="BA17" s="351"/>
      <c r="BB17" s="351"/>
      <c r="BC17" s="351"/>
      <c r="BD17" s="351"/>
      <c r="BE17" s="351"/>
      <c r="BF17" s="351"/>
      <c r="BG17" s="351"/>
      <c r="BH17" s="351"/>
      <c r="BI17" s="351"/>
      <c r="BJ17" s="351"/>
      <c r="BK17" s="351"/>
      <c r="BL17" s="351"/>
      <c r="BM17" s="351"/>
      <c r="BN17" s="351"/>
      <c r="BO17" s="351"/>
      <c r="BP17" s="351"/>
      <c r="BQ17" s="351"/>
      <c r="BR17" s="351"/>
      <c r="BS17" s="351"/>
      <c r="BT17" s="351"/>
      <c r="BU17" s="351"/>
      <c r="BV17" s="351"/>
      <c r="BW17" s="351"/>
      <c r="BX17" s="351"/>
      <c r="BY17" s="351"/>
      <c r="BZ17" s="351"/>
      <c r="CA17" s="351"/>
      <c r="CB17" s="351"/>
      <c r="CC17" s="351"/>
      <c r="CD17" s="351"/>
      <c r="CE17" s="351"/>
      <c r="CF17" s="351"/>
      <c r="CG17" s="351"/>
      <c r="CH17" s="351"/>
      <c r="CI17" s="351"/>
      <c r="CJ17" s="351"/>
      <c r="CK17" s="351"/>
      <c r="CL17" s="351"/>
      <c r="CM17" s="351"/>
      <c r="CN17" s="320" t="s">
        <v>139</v>
      </c>
      <c r="CO17" s="320"/>
      <c r="CP17" s="320"/>
      <c r="CQ17" s="320"/>
      <c r="CR17" s="320"/>
      <c r="CS17" s="320"/>
      <c r="CT17" s="320"/>
      <c r="CU17" s="320"/>
      <c r="CV17" s="320" t="s">
        <v>224</v>
      </c>
      <c r="CW17" s="320"/>
      <c r="CX17" s="320"/>
      <c r="CY17" s="320"/>
      <c r="CZ17" s="320"/>
      <c r="DA17" s="320"/>
      <c r="DB17" s="320"/>
      <c r="DC17" s="320"/>
      <c r="DD17" s="320"/>
      <c r="DE17" s="320"/>
      <c r="DF17" s="80"/>
      <c r="DG17" s="348">
        <f>DG18+DG20</f>
        <v>290751.40000000002</v>
      </c>
      <c r="DH17" s="349"/>
      <c r="DI17" s="349"/>
      <c r="DJ17" s="349"/>
      <c r="DK17" s="349"/>
      <c r="DL17" s="349"/>
      <c r="DM17" s="349"/>
      <c r="DN17" s="349"/>
      <c r="DO17" s="349"/>
      <c r="DP17" s="349"/>
      <c r="DQ17" s="349"/>
      <c r="DR17" s="349"/>
      <c r="DS17" s="349"/>
      <c r="DT17" s="348">
        <f>DT18+DT20</f>
        <v>290751.40000000002</v>
      </c>
      <c r="DU17" s="349"/>
      <c r="DV17" s="349"/>
      <c r="DW17" s="349"/>
      <c r="DX17" s="349"/>
      <c r="DY17" s="349"/>
      <c r="DZ17" s="349"/>
      <c r="EA17" s="349"/>
      <c r="EB17" s="349"/>
      <c r="EC17" s="349"/>
      <c r="ED17" s="349"/>
      <c r="EE17" s="349"/>
      <c r="EF17" s="349"/>
      <c r="EG17" s="348">
        <f>EG18+EG20</f>
        <v>290751.40000000002</v>
      </c>
      <c r="EH17" s="349"/>
      <c r="EI17" s="349"/>
      <c r="EJ17" s="349"/>
      <c r="EK17" s="349"/>
      <c r="EL17" s="349"/>
      <c r="EM17" s="349"/>
      <c r="EN17" s="349"/>
      <c r="EO17" s="349"/>
      <c r="EP17" s="349"/>
      <c r="EQ17" s="349"/>
      <c r="ER17" s="349"/>
      <c r="ES17" s="349"/>
      <c r="ET17" s="323"/>
      <c r="EU17" s="323"/>
      <c r="EV17" s="323"/>
      <c r="EW17" s="323"/>
      <c r="EX17" s="323"/>
      <c r="EY17" s="323"/>
      <c r="EZ17" s="323"/>
      <c r="FA17" s="323"/>
      <c r="FB17" s="323"/>
      <c r="FC17" s="323"/>
      <c r="FD17" s="323"/>
      <c r="FE17" s="323"/>
      <c r="FF17" s="323"/>
    </row>
    <row r="18" spans="1:165" ht="24" customHeight="1">
      <c r="A18" s="320" t="s">
        <v>140</v>
      </c>
      <c r="B18" s="320"/>
      <c r="C18" s="320"/>
      <c r="D18" s="320"/>
      <c r="E18" s="320"/>
      <c r="F18" s="320"/>
      <c r="G18" s="320"/>
      <c r="H18" s="320"/>
      <c r="I18" s="352" t="s">
        <v>133</v>
      </c>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c r="AN18" s="353"/>
      <c r="AO18" s="353"/>
      <c r="AP18" s="353"/>
      <c r="AQ18" s="353"/>
      <c r="AR18" s="353"/>
      <c r="AS18" s="353"/>
      <c r="AT18" s="353"/>
      <c r="AU18" s="353"/>
      <c r="AV18" s="353"/>
      <c r="AW18" s="353"/>
      <c r="AX18" s="353"/>
      <c r="AY18" s="353"/>
      <c r="AZ18" s="353"/>
      <c r="BA18" s="353"/>
      <c r="BB18" s="353"/>
      <c r="BC18" s="353"/>
      <c r="BD18" s="353"/>
      <c r="BE18" s="353"/>
      <c r="BF18" s="353"/>
      <c r="BG18" s="353"/>
      <c r="BH18" s="353"/>
      <c r="BI18" s="353"/>
      <c r="BJ18" s="353"/>
      <c r="BK18" s="353"/>
      <c r="BL18" s="353"/>
      <c r="BM18" s="353"/>
      <c r="BN18" s="353"/>
      <c r="BO18" s="353"/>
      <c r="BP18" s="353"/>
      <c r="BQ18" s="353"/>
      <c r="BR18" s="353"/>
      <c r="BS18" s="353"/>
      <c r="BT18" s="353"/>
      <c r="BU18" s="353"/>
      <c r="BV18" s="353"/>
      <c r="BW18" s="353"/>
      <c r="BX18" s="353"/>
      <c r="BY18" s="353"/>
      <c r="BZ18" s="353"/>
      <c r="CA18" s="353"/>
      <c r="CB18" s="353"/>
      <c r="CC18" s="353"/>
      <c r="CD18" s="353"/>
      <c r="CE18" s="353"/>
      <c r="CF18" s="353"/>
      <c r="CG18" s="353"/>
      <c r="CH18" s="353"/>
      <c r="CI18" s="353"/>
      <c r="CJ18" s="353"/>
      <c r="CK18" s="353"/>
      <c r="CL18" s="353"/>
      <c r="CM18" s="353"/>
      <c r="CN18" s="320" t="s">
        <v>141</v>
      </c>
      <c r="CO18" s="320"/>
      <c r="CP18" s="320"/>
      <c r="CQ18" s="320"/>
      <c r="CR18" s="320"/>
      <c r="CS18" s="320"/>
      <c r="CT18" s="320"/>
      <c r="CU18" s="320"/>
      <c r="CV18" s="320" t="s">
        <v>224</v>
      </c>
      <c r="CW18" s="320"/>
      <c r="CX18" s="320"/>
      <c r="CY18" s="320"/>
      <c r="CZ18" s="320"/>
      <c r="DA18" s="320"/>
      <c r="DB18" s="320"/>
      <c r="DC18" s="320"/>
      <c r="DD18" s="320"/>
      <c r="DE18" s="320"/>
      <c r="DF18" s="80"/>
      <c r="DG18" s="347"/>
      <c r="DH18" s="323"/>
      <c r="DI18" s="323"/>
      <c r="DJ18" s="323"/>
      <c r="DK18" s="323"/>
      <c r="DL18" s="323"/>
      <c r="DM18" s="323"/>
      <c r="DN18" s="323"/>
      <c r="DO18" s="323"/>
      <c r="DP18" s="323"/>
      <c r="DQ18" s="323"/>
      <c r="DR18" s="323"/>
      <c r="DS18" s="323"/>
      <c r="DT18" s="347"/>
      <c r="DU18" s="323"/>
      <c r="DV18" s="323"/>
      <c r="DW18" s="323"/>
      <c r="DX18" s="323"/>
      <c r="DY18" s="323"/>
      <c r="DZ18" s="323"/>
      <c r="EA18" s="323"/>
      <c r="EB18" s="323"/>
      <c r="EC18" s="323"/>
      <c r="ED18" s="323"/>
      <c r="EE18" s="323"/>
      <c r="EF18" s="323"/>
      <c r="EG18" s="347"/>
      <c r="EH18" s="323"/>
      <c r="EI18" s="323"/>
      <c r="EJ18" s="323"/>
      <c r="EK18" s="323"/>
      <c r="EL18" s="323"/>
      <c r="EM18" s="323"/>
      <c r="EN18" s="323"/>
      <c r="EO18" s="323"/>
      <c r="EP18" s="323"/>
      <c r="EQ18" s="323"/>
      <c r="ER18" s="323"/>
      <c r="ES18" s="323"/>
      <c r="ET18" s="323"/>
      <c r="EU18" s="323"/>
      <c r="EV18" s="323"/>
      <c r="EW18" s="323"/>
      <c r="EX18" s="323"/>
      <c r="EY18" s="323"/>
      <c r="EZ18" s="323"/>
      <c r="FA18" s="323"/>
      <c r="FB18" s="323"/>
      <c r="FC18" s="323"/>
      <c r="FD18" s="323"/>
      <c r="FE18" s="323"/>
      <c r="FF18" s="323"/>
      <c r="FI18" s="2" t="s">
        <v>562</v>
      </c>
    </row>
    <row r="19" spans="1:165" ht="12.75" customHeight="1">
      <c r="A19" s="320"/>
      <c r="B19" s="320"/>
      <c r="C19" s="320"/>
      <c r="D19" s="320"/>
      <c r="E19" s="320"/>
      <c r="F19" s="320"/>
      <c r="G19" s="320"/>
      <c r="H19" s="320"/>
      <c r="I19" s="321" t="s">
        <v>385</v>
      </c>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2"/>
      <c r="AW19" s="322"/>
      <c r="AX19" s="322"/>
      <c r="AY19" s="322"/>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322"/>
      <c r="CC19" s="322"/>
      <c r="CD19" s="322"/>
      <c r="CE19" s="322"/>
      <c r="CF19" s="322"/>
      <c r="CG19" s="322"/>
      <c r="CH19" s="322"/>
      <c r="CI19" s="322"/>
      <c r="CJ19" s="322"/>
      <c r="CK19" s="322"/>
      <c r="CL19" s="322"/>
      <c r="CM19" s="322"/>
      <c r="CN19" s="320" t="s">
        <v>387</v>
      </c>
      <c r="CO19" s="320"/>
      <c r="CP19" s="320"/>
      <c r="CQ19" s="320"/>
      <c r="CR19" s="320"/>
      <c r="CS19" s="320"/>
      <c r="CT19" s="320"/>
      <c r="CU19" s="320"/>
      <c r="CV19" s="320"/>
      <c r="CW19" s="320"/>
      <c r="CX19" s="320"/>
      <c r="CY19" s="320"/>
      <c r="CZ19" s="320"/>
      <c r="DA19" s="320"/>
      <c r="DB19" s="320"/>
      <c r="DC19" s="320"/>
      <c r="DD19" s="320"/>
      <c r="DE19" s="320"/>
      <c r="DF19" s="80"/>
      <c r="DG19" s="347"/>
      <c r="DH19" s="323"/>
      <c r="DI19" s="323"/>
      <c r="DJ19" s="323"/>
      <c r="DK19" s="323"/>
      <c r="DL19" s="323"/>
      <c r="DM19" s="323"/>
      <c r="DN19" s="323"/>
      <c r="DO19" s="323"/>
      <c r="DP19" s="323"/>
      <c r="DQ19" s="323"/>
      <c r="DR19" s="323"/>
      <c r="DS19" s="323"/>
      <c r="DT19" s="347"/>
      <c r="DU19" s="323"/>
      <c r="DV19" s="323"/>
      <c r="DW19" s="323"/>
      <c r="DX19" s="323"/>
      <c r="DY19" s="323"/>
      <c r="DZ19" s="323"/>
      <c r="EA19" s="323"/>
      <c r="EB19" s="323"/>
      <c r="EC19" s="323"/>
      <c r="ED19" s="323"/>
      <c r="EE19" s="323"/>
      <c r="EF19" s="323"/>
      <c r="EG19" s="347"/>
      <c r="EH19" s="323"/>
      <c r="EI19" s="323"/>
      <c r="EJ19" s="323"/>
      <c r="EK19" s="323"/>
      <c r="EL19" s="323"/>
      <c r="EM19" s="323"/>
      <c r="EN19" s="323"/>
      <c r="EO19" s="323"/>
      <c r="EP19" s="323"/>
      <c r="EQ19" s="323"/>
      <c r="ER19" s="323"/>
      <c r="ES19" s="323"/>
      <c r="ET19" s="323"/>
      <c r="EU19" s="323"/>
      <c r="EV19" s="323"/>
      <c r="EW19" s="323"/>
      <c r="EX19" s="323"/>
      <c r="EY19" s="323"/>
      <c r="EZ19" s="323"/>
      <c r="FA19" s="323"/>
      <c r="FB19" s="323"/>
      <c r="FC19" s="323"/>
      <c r="FD19" s="323"/>
      <c r="FE19" s="323"/>
      <c r="FF19" s="323"/>
    </row>
    <row r="20" spans="1:165" ht="12.75" customHeight="1">
      <c r="A20" s="320" t="s">
        <v>142</v>
      </c>
      <c r="B20" s="320"/>
      <c r="C20" s="320"/>
      <c r="D20" s="320"/>
      <c r="E20" s="320"/>
      <c r="F20" s="320"/>
      <c r="G20" s="320"/>
      <c r="H20" s="320"/>
      <c r="I20" s="352" t="s">
        <v>388</v>
      </c>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3"/>
      <c r="AP20" s="353"/>
      <c r="AQ20" s="353"/>
      <c r="AR20" s="353"/>
      <c r="AS20" s="353"/>
      <c r="AT20" s="353"/>
      <c r="AU20" s="353"/>
      <c r="AV20" s="353"/>
      <c r="AW20" s="353"/>
      <c r="AX20" s="353"/>
      <c r="AY20" s="353"/>
      <c r="AZ20" s="353"/>
      <c r="BA20" s="353"/>
      <c r="BB20" s="353"/>
      <c r="BC20" s="353"/>
      <c r="BD20" s="353"/>
      <c r="BE20" s="353"/>
      <c r="BF20" s="353"/>
      <c r="BG20" s="353"/>
      <c r="BH20" s="353"/>
      <c r="BI20" s="353"/>
      <c r="BJ20" s="353"/>
      <c r="BK20" s="353"/>
      <c r="BL20" s="353"/>
      <c r="BM20" s="353"/>
      <c r="BN20" s="353"/>
      <c r="BO20" s="353"/>
      <c r="BP20" s="353"/>
      <c r="BQ20" s="353"/>
      <c r="BR20" s="353"/>
      <c r="BS20" s="353"/>
      <c r="BT20" s="353"/>
      <c r="BU20" s="353"/>
      <c r="BV20" s="353"/>
      <c r="BW20" s="353"/>
      <c r="BX20" s="353"/>
      <c r="BY20" s="353"/>
      <c r="BZ20" s="353"/>
      <c r="CA20" s="353"/>
      <c r="CB20" s="353"/>
      <c r="CC20" s="353"/>
      <c r="CD20" s="353"/>
      <c r="CE20" s="353"/>
      <c r="CF20" s="353"/>
      <c r="CG20" s="353"/>
      <c r="CH20" s="353"/>
      <c r="CI20" s="353"/>
      <c r="CJ20" s="353"/>
      <c r="CK20" s="353"/>
      <c r="CL20" s="353"/>
      <c r="CM20" s="353"/>
      <c r="CN20" s="320" t="s">
        <v>143</v>
      </c>
      <c r="CO20" s="320"/>
      <c r="CP20" s="320"/>
      <c r="CQ20" s="320"/>
      <c r="CR20" s="320"/>
      <c r="CS20" s="320"/>
      <c r="CT20" s="320"/>
      <c r="CU20" s="320"/>
      <c r="CV20" s="320" t="s">
        <v>224</v>
      </c>
      <c r="CW20" s="320"/>
      <c r="CX20" s="320"/>
      <c r="CY20" s="320"/>
      <c r="CZ20" s="320"/>
      <c r="DA20" s="320"/>
      <c r="DB20" s="320"/>
      <c r="DC20" s="320"/>
      <c r="DD20" s="320"/>
      <c r="DE20" s="320"/>
      <c r="DF20" s="80"/>
      <c r="DG20" s="347">
        <f>ПФХД!K91</f>
        <v>290751.40000000002</v>
      </c>
      <c r="DH20" s="323"/>
      <c r="DI20" s="323"/>
      <c r="DJ20" s="323"/>
      <c r="DK20" s="323"/>
      <c r="DL20" s="323"/>
      <c r="DM20" s="323"/>
      <c r="DN20" s="323"/>
      <c r="DO20" s="323"/>
      <c r="DP20" s="323"/>
      <c r="DQ20" s="323"/>
      <c r="DR20" s="323"/>
      <c r="DS20" s="323"/>
      <c r="DT20" s="347">
        <f>ПФХД!L91</f>
        <v>290751.40000000002</v>
      </c>
      <c r="DU20" s="323"/>
      <c r="DV20" s="323"/>
      <c r="DW20" s="323"/>
      <c r="DX20" s="323"/>
      <c r="DY20" s="323"/>
      <c r="DZ20" s="323"/>
      <c r="EA20" s="323"/>
      <c r="EB20" s="323"/>
      <c r="EC20" s="323"/>
      <c r="ED20" s="323"/>
      <c r="EE20" s="323"/>
      <c r="EF20" s="323"/>
      <c r="EG20" s="347">
        <f>ПФХД!M91</f>
        <v>290751.40000000002</v>
      </c>
      <c r="EH20" s="323"/>
      <c r="EI20" s="323"/>
      <c r="EJ20" s="323"/>
      <c r="EK20" s="323"/>
      <c r="EL20" s="323"/>
      <c r="EM20" s="323"/>
      <c r="EN20" s="323"/>
      <c r="EO20" s="323"/>
      <c r="EP20" s="323"/>
      <c r="EQ20" s="323"/>
      <c r="ER20" s="323"/>
      <c r="ES20" s="323"/>
      <c r="ET20" s="323"/>
      <c r="EU20" s="323"/>
      <c r="EV20" s="323"/>
      <c r="EW20" s="323"/>
      <c r="EX20" s="323"/>
      <c r="EY20" s="323"/>
      <c r="EZ20" s="323"/>
      <c r="FA20" s="323"/>
      <c r="FB20" s="323"/>
      <c r="FC20" s="323"/>
      <c r="FD20" s="323"/>
      <c r="FE20" s="323"/>
      <c r="FF20" s="323"/>
      <c r="FI20" s="2" t="s">
        <v>563</v>
      </c>
    </row>
    <row r="21" spans="1:165" ht="12.75" customHeight="1">
      <c r="A21" s="320" t="s">
        <v>144</v>
      </c>
      <c r="B21" s="320"/>
      <c r="C21" s="320"/>
      <c r="D21" s="320"/>
      <c r="E21" s="320"/>
      <c r="F21" s="320"/>
      <c r="G21" s="320"/>
      <c r="H21" s="320"/>
      <c r="I21" s="350" t="s">
        <v>482</v>
      </c>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1"/>
      <c r="BD21" s="351"/>
      <c r="BE21" s="351"/>
      <c r="BF21" s="351"/>
      <c r="BG21" s="351"/>
      <c r="BH21" s="351"/>
      <c r="BI21" s="351"/>
      <c r="BJ21" s="351"/>
      <c r="BK21" s="351"/>
      <c r="BL21" s="351"/>
      <c r="BM21" s="351"/>
      <c r="BN21" s="351"/>
      <c r="BO21" s="351"/>
      <c r="BP21" s="351"/>
      <c r="BQ21" s="351"/>
      <c r="BR21" s="351"/>
      <c r="BS21" s="351"/>
      <c r="BT21" s="351"/>
      <c r="BU21" s="351"/>
      <c r="BV21" s="351"/>
      <c r="BW21" s="351"/>
      <c r="BX21" s="351"/>
      <c r="BY21" s="351"/>
      <c r="BZ21" s="351"/>
      <c r="CA21" s="351"/>
      <c r="CB21" s="351"/>
      <c r="CC21" s="351"/>
      <c r="CD21" s="351"/>
      <c r="CE21" s="351"/>
      <c r="CF21" s="351"/>
      <c r="CG21" s="351"/>
      <c r="CH21" s="351"/>
      <c r="CI21" s="351"/>
      <c r="CJ21" s="351"/>
      <c r="CK21" s="351"/>
      <c r="CL21" s="351"/>
      <c r="CM21" s="351"/>
      <c r="CN21" s="320" t="s">
        <v>145</v>
      </c>
      <c r="CO21" s="320"/>
      <c r="CP21" s="320"/>
      <c r="CQ21" s="320"/>
      <c r="CR21" s="320"/>
      <c r="CS21" s="320"/>
      <c r="CT21" s="320"/>
      <c r="CU21" s="320"/>
      <c r="CV21" s="320" t="s">
        <v>224</v>
      </c>
      <c r="CW21" s="320"/>
      <c r="CX21" s="320"/>
      <c r="CY21" s="320"/>
      <c r="CZ21" s="320"/>
      <c r="DA21" s="320"/>
      <c r="DB21" s="320"/>
      <c r="DC21" s="320"/>
      <c r="DD21" s="320"/>
      <c r="DE21" s="320"/>
      <c r="DF21" s="80"/>
      <c r="DG21" s="323"/>
      <c r="DH21" s="323"/>
      <c r="DI21" s="323"/>
      <c r="DJ21" s="323"/>
      <c r="DK21" s="323"/>
      <c r="DL21" s="323"/>
      <c r="DM21" s="323"/>
      <c r="DN21" s="323"/>
      <c r="DO21" s="323"/>
      <c r="DP21" s="323"/>
      <c r="DQ21" s="323"/>
      <c r="DR21" s="323"/>
      <c r="DS21" s="323"/>
      <c r="DT21" s="323"/>
      <c r="DU21" s="323"/>
      <c r="DV21" s="323"/>
      <c r="DW21" s="323"/>
      <c r="DX21" s="323"/>
      <c r="DY21" s="323"/>
      <c r="DZ21" s="323"/>
      <c r="EA21" s="323"/>
      <c r="EB21" s="323"/>
      <c r="EC21" s="323"/>
      <c r="ED21" s="323"/>
      <c r="EE21" s="323"/>
      <c r="EF21" s="323"/>
      <c r="EG21" s="323"/>
      <c r="EH21" s="323"/>
      <c r="EI21" s="323"/>
      <c r="EJ21" s="323"/>
      <c r="EK21" s="323"/>
      <c r="EL21" s="323"/>
      <c r="EM21" s="323"/>
      <c r="EN21" s="323"/>
      <c r="EO21" s="323"/>
      <c r="EP21" s="323"/>
      <c r="EQ21" s="323"/>
      <c r="ER21" s="323"/>
      <c r="ES21" s="323"/>
      <c r="ET21" s="323"/>
      <c r="EU21" s="323"/>
      <c r="EV21" s="323"/>
      <c r="EW21" s="323"/>
      <c r="EX21" s="323"/>
      <c r="EY21" s="323"/>
      <c r="EZ21" s="323"/>
      <c r="FA21" s="323"/>
      <c r="FB21" s="323"/>
      <c r="FC21" s="323"/>
      <c r="FD21" s="323"/>
      <c r="FE21" s="323"/>
      <c r="FF21" s="323"/>
    </row>
    <row r="22" spans="1:165" ht="12.75" customHeight="1">
      <c r="A22" s="320"/>
      <c r="B22" s="320"/>
      <c r="C22" s="320"/>
      <c r="D22" s="320"/>
      <c r="E22" s="320"/>
      <c r="F22" s="320"/>
      <c r="G22" s="320"/>
      <c r="H22" s="320"/>
      <c r="I22" s="321" t="s">
        <v>385</v>
      </c>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c r="AL22" s="322"/>
      <c r="AM22" s="322"/>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2"/>
      <c r="BK22" s="322"/>
      <c r="BL22" s="322"/>
      <c r="BM22" s="322"/>
      <c r="BN22" s="322"/>
      <c r="BO22" s="322"/>
      <c r="BP22" s="322"/>
      <c r="BQ22" s="322"/>
      <c r="BR22" s="322"/>
      <c r="BS22" s="322"/>
      <c r="BT22" s="322"/>
      <c r="BU22" s="322"/>
      <c r="BV22" s="322"/>
      <c r="BW22" s="322"/>
      <c r="BX22" s="322"/>
      <c r="BY22" s="322"/>
      <c r="BZ22" s="322"/>
      <c r="CA22" s="322"/>
      <c r="CB22" s="322"/>
      <c r="CC22" s="322"/>
      <c r="CD22" s="322"/>
      <c r="CE22" s="322"/>
      <c r="CF22" s="322"/>
      <c r="CG22" s="322"/>
      <c r="CH22" s="322"/>
      <c r="CI22" s="322"/>
      <c r="CJ22" s="322"/>
      <c r="CK22" s="322"/>
      <c r="CL22" s="322"/>
      <c r="CM22" s="322"/>
      <c r="CN22" s="320" t="s">
        <v>389</v>
      </c>
      <c r="CO22" s="320"/>
      <c r="CP22" s="320"/>
      <c r="CQ22" s="320"/>
      <c r="CR22" s="320"/>
      <c r="CS22" s="320"/>
      <c r="CT22" s="320"/>
      <c r="CU22" s="320"/>
      <c r="CV22" s="320" t="s">
        <v>224</v>
      </c>
      <c r="CW22" s="320"/>
      <c r="CX22" s="320"/>
      <c r="CY22" s="320"/>
      <c r="CZ22" s="320"/>
      <c r="DA22" s="320"/>
      <c r="DB22" s="320"/>
      <c r="DC22" s="320"/>
      <c r="DD22" s="320"/>
      <c r="DE22" s="320"/>
      <c r="DF22" s="80"/>
      <c r="DG22" s="347"/>
      <c r="DH22" s="323"/>
      <c r="DI22" s="323"/>
      <c r="DJ22" s="323"/>
      <c r="DK22" s="323"/>
      <c r="DL22" s="323"/>
      <c r="DM22" s="323"/>
      <c r="DN22" s="323"/>
      <c r="DO22" s="323"/>
      <c r="DP22" s="323"/>
      <c r="DQ22" s="323"/>
      <c r="DR22" s="323"/>
      <c r="DS22" s="323"/>
      <c r="DT22" s="347"/>
      <c r="DU22" s="323"/>
      <c r="DV22" s="323"/>
      <c r="DW22" s="323"/>
      <c r="DX22" s="323"/>
      <c r="DY22" s="323"/>
      <c r="DZ22" s="323"/>
      <c r="EA22" s="323"/>
      <c r="EB22" s="323"/>
      <c r="EC22" s="323"/>
      <c r="ED22" s="323"/>
      <c r="EE22" s="323"/>
      <c r="EF22" s="323"/>
      <c r="EG22" s="347"/>
      <c r="EH22" s="323"/>
      <c r="EI22" s="323"/>
      <c r="EJ22" s="323"/>
      <c r="EK22" s="323"/>
      <c r="EL22" s="323"/>
      <c r="EM22" s="323"/>
      <c r="EN22" s="323"/>
      <c r="EO22" s="323"/>
      <c r="EP22" s="323"/>
      <c r="EQ22" s="323"/>
      <c r="ER22" s="323"/>
      <c r="ES22" s="323"/>
      <c r="ET22" s="323"/>
      <c r="EU22" s="323"/>
      <c r="EV22" s="323"/>
      <c r="EW22" s="323"/>
      <c r="EX22" s="323"/>
      <c r="EY22" s="323"/>
      <c r="EZ22" s="323"/>
      <c r="FA22" s="323"/>
      <c r="FB22" s="323"/>
      <c r="FC22" s="323"/>
      <c r="FD22" s="323"/>
      <c r="FE22" s="323"/>
      <c r="FF22" s="323"/>
    </row>
    <row r="23" spans="1:165">
      <c r="A23" s="320" t="s">
        <v>146</v>
      </c>
      <c r="B23" s="320"/>
      <c r="C23" s="320"/>
      <c r="D23" s="320"/>
      <c r="E23" s="320"/>
      <c r="F23" s="320"/>
      <c r="G23" s="320"/>
      <c r="H23" s="320"/>
      <c r="I23" s="350" t="s">
        <v>147</v>
      </c>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351"/>
      <c r="BA23" s="351"/>
      <c r="BB23" s="351"/>
      <c r="BC23" s="351"/>
      <c r="BD23" s="351"/>
      <c r="BE23" s="351"/>
      <c r="BF23" s="351"/>
      <c r="BG23" s="351"/>
      <c r="BH23" s="351"/>
      <c r="BI23" s="351"/>
      <c r="BJ23" s="351"/>
      <c r="BK23" s="351"/>
      <c r="BL23" s="351"/>
      <c r="BM23" s="351"/>
      <c r="BN23" s="351"/>
      <c r="BO23" s="351"/>
      <c r="BP23" s="351"/>
      <c r="BQ23" s="351"/>
      <c r="BR23" s="351"/>
      <c r="BS23" s="351"/>
      <c r="BT23" s="351"/>
      <c r="BU23" s="351"/>
      <c r="BV23" s="351"/>
      <c r="BW23" s="351"/>
      <c r="BX23" s="351"/>
      <c r="BY23" s="351"/>
      <c r="BZ23" s="351"/>
      <c r="CA23" s="351"/>
      <c r="CB23" s="351"/>
      <c r="CC23" s="351"/>
      <c r="CD23" s="351"/>
      <c r="CE23" s="351"/>
      <c r="CF23" s="351"/>
      <c r="CG23" s="351"/>
      <c r="CH23" s="351"/>
      <c r="CI23" s="351"/>
      <c r="CJ23" s="351"/>
      <c r="CK23" s="351"/>
      <c r="CL23" s="351"/>
      <c r="CM23" s="351"/>
      <c r="CN23" s="320" t="s">
        <v>148</v>
      </c>
      <c r="CO23" s="320"/>
      <c r="CP23" s="320"/>
      <c r="CQ23" s="320"/>
      <c r="CR23" s="320"/>
      <c r="CS23" s="320"/>
      <c r="CT23" s="320"/>
      <c r="CU23" s="320"/>
      <c r="CV23" s="320" t="s">
        <v>224</v>
      </c>
      <c r="CW23" s="320"/>
      <c r="CX23" s="320"/>
      <c r="CY23" s="320"/>
      <c r="CZ23" s="320"/>
      <c r="DA23" s="320"/>
      <c r="DB23" s="320"/>
      <c r="DC23" s="320"/>
      <c r="DD23" s="320"/>
      <c r="DE23" s="320"/>
      <c r="DF23" s="80"/>
      <c r="DG23" s="347"/>
      <c r="DH23" s="347"/>
      <c r="DI23" s="347"/>
      <c r="DJ23" s="347"/>
      <c r="DK23" s="347"/>
      <c r="DL23" s="347"/>
      <c r="DM23" s="347"/>
      <c r="DN23" s="347"/>
      <c r="DO23" s="347"/>
      <c r="DP23" s="347"/>
      <c r="DQ23" s="347"/>
      <c r="DR23" s="347"/>
      <c r="DS23" s="347"/>
      <c r="DT23" s="347"/>
      <c r="DU23" s="347"/>
      <c r="DV23" s="347"/>
      <c r="DW23" s="347"/>
      <c r="DX23" s="347"/>
      <c r="DY23" s="347"/>
      <c r="DZ23" s="347"/>
      <c r="EA23" s="347"/>
      <c r="EB23" s="347"/>
      <c r="EC23" s="347"/>
      <c r="ED23" s="347"/>
      <c r="EE23" s="347"/>
      <c r="EF23" s="347"/>
      <c r="EG23" s="347"/>
      <c r="EH23" s="347"/>
      <c r="EI23" s="347"/>
      <c r="EJ23" s="347"/>
      <c r="EK23" s="347"/>
      <c r="EL23" s="347"/>
      <c r="EM23" s="347"/>
      <c r="EN23" s="347"/>
      <c r="EO23" s="347"/>
      <c r="EP23" s="347"/>
      <c r="EQ23" s="347"/>
      <c r="ER23" s="347"/>
      <c r="ES23" s="347"/>
      <c r="ET23" s="323"/>
      <c r="EU23" s="323"/>
      <c r="EV23" s="323"/>
      <c r="EW23" s="323"/>
      <c r="EX23" s="323"/>
      <c r="EY23" s="323"/>
      <c r="EZ23" s="323"/>
      <c r="FA23" s="323"/>
      <c r="FB23" s="323"/>
      <c r="FC23" s="323"/>
      <c r="FD23" s="323"/>
      <c r="FE23" s="323"/>
      <c r="FF23" s="323"/>
    </row>
    <row r="24" spans="1:165" ht="24" customHeight="1">
      <c r="A24" s="320" t="s">
        <v>149</v>
      </c>
      <c r="B24" s="320"/>
      <c r="C24" s="320"/>
      <c r="D24" s="320"/>
      <c r="E24" s="320"/>
      <c r="F24" s="320"/>
      <c r="G24" s="320"/>
      <c r="H24" s="320"/>
      <c r="I24" s="352" t="s">
        <v>133</v>
      </c>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3"/>
      <c r="AT24" s="353"/>
      <c r="AU24" s="353"/>
      <c r="AV24" s="353"/>
      <c r="AW24" s="353"/>
      <c r="AX24" s="353"/>
      <c r="AY24" s="353"/>
      <c r="AZ24" s="353"/>
      <c r="BA24" s="353"/>
      <c r="BB24" s="353"/>
      <c r="BC24" s="353"/>
      <c r="BD24" s="353"/>
      <c r="BE24" s="353"/>
      <c r="BF24" s="353"/>
      <c r="BG24" s="353"/>
      <c r="BH24" s="353"/>
      <c r="BI24" s="353"/>
      <c r="BJ24" s="353"/>
      <c r="BK24" s="353"/>
      <c r="BL24" s="353"/>
      <c r="BM24" s="353"/>
      <c r="BN24" s="353"/>
      <c r="BO24" s="353"/>
      <c r="BP24" s="353"/>
      <c r="BQ24" s="353"/>
      <c r="BR24" s="353"/>
      <c r="BS24" s="353"/>
      <c r="BT24" s="353"/>
      <c r="BU24" s="353"/>
      <c r="BV24" s="353"/>
      <c r="BW24" s="353"/>
      <c r="BX24" s="353"/>
      <c r="BY24" s="353"/>
      <c r="BZ24" s="353"/>
      <c r="CA24" s="353"/>
      <c r="CB24" s="353"/>
      <c r="CC24" s="353"/>
      <c r="CD24" s="353"/>
      <c r="CE24" s="353"/>
      <c r="CF24" s="353"/>
      <c r="CG24" s="353"/>
      <c r="CH24" s="353"/>
      <c r="CI24" s="353"/>
      <c r="CJ24" s="353"/>
      <c r="CK24" s="353"/>
      <c r="CL24" s="353"/>
      <c r="CM24" s="353"/>
      <c r="CN24" s="320" t="s">
        <v>150</v>
      </c>
      <c r="CO24" s="320"/>
      <c r="CP24" s="320"/>
      <c r="CQ24" s="320"/>
      <c r="CR24" s="320"/>
      <c r="CS24" s="320"/>
      <c r="CT24" s="320"/>
      <c r="CU24" s="320"/>
      <c r="CV24" s="320" t="s">
        <v>224</v>
      </c>
      <c r="CW24" s="320"/>
      <c r="CX24" s="320"/>
      <c r="CY24" s="320"/>
      <c r="CZ24" s="320"/>
      <c r="DA24" s="320"/>
      <c r="DB24" s="320"/>
      <c r="DC24" s="320"/>
      <c r="DD24" s="320"/>
      <c r="DE24" s="320"/>
      <c r="DF24" s="80"/>
      <c r="DG24" s="323"/>
      <c r="DH24" s="323"/>
      <c r="DI24" s="323"/>
      <c r="DJ24" s="323"/>
      <c r="DK24" s="323"/>
      <c r="DL24" s="323"/>
      <c r="DM24" s="323"/>
      <c r="DN24" s="323"/>
      <c r="DO24" s="323"/>
      <c r="DP24" s="323"/>
      <c r="DQ24" s="323"/>
      <c r="DR24" s="323"/>
      <c r="DS24" s="323"/>
      <c r="DT24" s="323"/>
      <c r="DU24" s="323"/>
      <c r="DV24" s="323"/>
      <c r="DW24" s="323"/>
      <c r="DX24" s="323"/>
      <c r="DY24" s="323"/>
      <c r="DZ24" s="323"/>
      <c r="EA24" s="323"/>
      <c r="EB24" s="323"/>
      <c r="EC24" s="323"/>
      <c r="ED24" s="323"/>
      <c r="EE24" s="323"/>
      <c r="EF24" s="323"/>
      <c r="EG24" s="323"/>
      <c r="EH24" s="323"/>
      <c r="EI24" s="323"/>
      <c r="EJ24" s="323"/>
      <c r="EK24" s="323"/>
      <c r="EL24" s="323"/>
      <c r="EM24" s="323"/>
      <c r="EN24" s="323"/>
      <c r="EO24" s="323"/>
      <c r="EP24" s="323"/>
      <c r="EQ24" s="323"/>
      <c r="ER24" s="323"/>
      <c r="ES24" s="323"/>
      <c r="ET24" s="323"/>
      <c r="EU24" s="323"/>
      <c r="EV24" s="323"/>
      <c r="EW24" s="323"/>
      <c r="EX24" s="323"/>
      <c r="EY24" s="323"/>
      <c r="EZ24" s="323"/>
      <c r="FA24" s="323"/>
      <c r="FB24" s="323"/>
      <c r="FC24" s="323"/>
      <c r="FD24" s="323"/>
      <c r="FE24" s="323"/>
      <c r="FF24" s="323"/>
    </row>
    <row r="25" spans="1:165" ht="12.75" customHeight="1">
      <c r="A25" s="320" t="s">
        <v>151</v>
      </c>
      <c r="B25" s="320"/>
      <c r="C25" s="320"/>
      <c r="D25" s="320"/>
      <c r="E25" s="320"/>
      <c r="F25" s="320"/>
      <c r="G25" s="320"/>
      <c r="H25" s="320"/>
      <c r="I25" s="352" t="s">
        <v>390</v>
      </c>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353"/>
      <c r="AP25" s="353"/>
      <c r="AQ25" s="353"/>
      <c r="AR25" s="353"/>
      <c r="AS25" s="353"/>
      <c r="AT25" s="353"/>
      <c r="AU25" s="353"/>
      <c r="AV25" s="353"/>
      <c r="AW25" s="353"/>
      <c r="AX25" s="353"/>
      <c r="AY25" s="353"/>
      <c r="AZ25" s="353"/>
      <c r="BA25" s="353"/>
      <c r="BB25" s="353"/>
      <c r="BC25" s="353"/>
      <c r="BD25" s="353"/>
      <c r="BE25" s="353"/>
      <c r="BF25" s="353"/>
      <c r="BG25" s="353"/>
      <c r="BH25" s="353"/>
      <c r="BI25" s="353"/>
      <c r="BJ25" s="353"/>
      <c r="BK25" s="353"/>
      <c r="BL25" s="353"/>
      <c r="BM25" s="353"/>
      <c r="BN25" s="353"/>
      <c r="BO25" s="353"/>
      <c r="BP25" s="353"/>
      <c r="BQ25" s="353"/>
      <c r="BR25" s="353"/>
      <c r="BS25" s="353"/>
      <c r="BT25" s="353"/>
      <c r="BU25" s="353"/>
      <c r="BV25" s="353"/>
      <c r="BW25" s="353"/>
      <c r="BX25" s="353"/>
      <c r="BY25" s="353"/>
      <c r="BZ25" s="353"/>
      <c r="CA25" s="353"/>
      <c r="CB25" s="353"/>
      <c r="CC25" s="353"/>
      <c r="CD25" s="353"/>
      <c r="CE25" s="353"/>
      <c r="CF25" s="353"/>
      <c r="CG25" s="353"/>
      <c r="CH25" s="353"/>
      <c r="CI25" s="353"/>
      <c r="CJ25" s="353"/>
      <c r="CK25" s="353"/>
      <c r="CL25" s="353"/>
      <c r="CM25" s="353"/>
      <c r="CN25" s="320" t="s">
        <v>152</v>
      </c>
      <c r="CO25" s="320"/>
      <c r="CP25" s="320"/>
      <c r="CQ25" s="320"/>
      <c r="CR25" s="320"/>
      <c r="CS25" s="320"/>
      <c r="CT25" s="320"/>
      <c r="CU25" s="320"/>
      <c r="CV25" s="320" t="s">
        <v>224</v>
      </c>
      <c r="CW25" s="320"/>
      <c r="CX25" s="320"/>
      <c r="CY25" s="320"/>
      <c r="CZ25" s="320"/>
      <c r="DA25" s="320"/>
      <c r="DB25" s="320"/>
      <c r="DC25" s="320"/>
      <c r="DD25" s="320"/>
      <c r="DE25" s="320"/>
      <c r="DF25" s="80"/>
      <c r="DG25" s="323"/>
      <c r="DH25" s="323"/>
      <c r="DI25" s="323"/>
      <c r="DJ25" s="323"/>
      <c r="DK25" s="323"/>
      <c r="DL25" s="323"/>
      <c r="DM25" s="323"/>
      <c r="DN25" s="323"/>
      <c r="DO25" s="323"/>
      <c r="DP25" s="323"/>
      <c r="DQ25" s="323"/>
      <c r="DR25" s="323"/>
      <c r="DS25" s="323"/>
      <c r="DT25" s="323"/>
      <c r="DU25" s="323"/>
      <c r="DV25" s="323"/>
      <c r="DW25" s="323"/>
      <c r="DX25" s="323"/>
      <c r="DY25" s="323"/>
      <c r="DZ25" s="323"/>
      <c r="EA25" s="323"/>
      <c r="EB25" s="323"/>
      <c r="EC25" s="323"/>
      <c r="ED25" s="323"/>
      <c r="EE25" s="323"/>
      <c r="EF25" s="323"/>
      <c r="EG25" s="323"/>
      <c r="EH25" s="323"/>
      <c r="EI25" s="323"/>
      <c r="EJ25" s="323"/>
      <c r="EK25" s="323"/>
      <c r="EL25" s="323"/>
      <c r="EM25" s="323"/>
      <c r="EN25" s="323"/>
      <c r="EO25" s="323"/>
      <c r="EP25" s="323"/>
      <c r="EQ25" s="323"/>
      <c r="ER25" s="323"/>
      <c r="ES25" s="323"/>
      <c r="ET25" s="323"/>
      <c r="EU25" s="323"/>
      <c r="EV25" s="323"/>
      <c r="EW25" s="323"/>
      <c r="EX25" s="323"/>
      <c r="EY25" s="323"/>
      <c r="EZ25" s="323"/>
      <c r="FA25" s="323"/>
      <c r="FB25" s="323"/>
      <c r="FC25" s="323"/>
      <c r="FD25" s="323"/>
      <c r="FE25" s="323"/>
      <c r="FF25" s="323"/>
    </row>
    <row r="26" spans="1:165">
      <c r="A26" s="320" t="s">
        <v>153</v>
      </c>
      <c r="B26" s="320"/>
      <c r="C26" s="320"/>
      <c r="D26" s="320"/>
      <c r="E26" s="320"/>
      <c r="F26" s="320"/>
      <c r="G26" s="320"/>
      <c r="H26" s="320"/>
      <c r="I26" s="350" t="s">
        <v>154</v>
      </c>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c r="AV26" s="351"/>
      <c r="AW26" s="351"/>
      <c r="AX26" s="351"/>
      <c r="AY26" s="351"/>
      <c r="AZ26" s="351"/>
      <c r="BA26" s="351"/>
      <c r="BB26" s="351"/>
      <c r="BC26" s="351"/>
      <c r="BD26" s="351"/>
      <c r="BE26" s="351"/>
      <c r="BF26" s="351"/>
      <c r="BG26" s="351"/>
      <c r="BH26" s="351"/>
      <c r="BI26" s="351"/>
      <c r="BJ26" s="351"/>
      <c r="BK26" s="351"/>
      <c r="BL26" s="351"/>
      <c r="BM26" s="351"/>
      <c r="BN26" s="351"/>
      <c r="BO26" s="351"/>
      <c r="BP26" s="351"/>
      <c r="BQ26" s="351"/>
      <c r="BR26" s="351"/>
      <c r="BS26" s="351"/>
      <c r="BT26" s="351"/>
      <c r="BU26" s="351"/>
      <c r="BV26" s="351"/>
      <c r="BW26" s="351"/>
      <c r="BX26" s="351"/>
      <c r="BY26" s="351"/>
      <c r="BZ26" s="351"/>
      <c r="CA26" s="351"/>
      <c r="CB26" s="351"/>
      <c r="CC26" s="351"/>
      <c r="CD26" s="351"/>
      <c r="CE26" s="351"/>
      <c r="CF26" s="351"/>
      <c r="CG26" s="351"/>
      <c r="CH26" s="351"/>
      <c r="CI26" s="351"/>
      <c r="CJ26" s="351"/>
      <c r="CK26" s="351"/>
      <c r="CL26" s="351"/>
      <c r="CM26" s="351"/>
      <c r="CN26" s="320" t="s">
        <v>155</v>
      </c>
      <c r="CO26" s="320"/>
      <c r="CP26" s="320"/>
      <c r="CQ26" s="320"/>
      <c r="CR26" s="320"/>
      <c r="CS26" s="320"/>
      <c r="CT26" s="320"/>
      <c r="CU26" s="320"/>
      <c r="CV26" s="320" t="s">
        <v>224</v>
      </c>
      <c r="CW26" s="320"/>
      <c r="CX26" s="320"/>
      <c r="CY26" s="320"/>
      <c r="CZ26" s="320"/>
      <c r="DA26" s="320"/>
      <c r="DB26" s="320"/>
      <c r="DC26" s="320"/>
      <c r="DD26" s="320"/>
      <c r="DE26" s="320"/>
      <c r="DF26" s="80"/>
      <c r="DG26" s="348">
        <f>DG27+DG29</f>
        <v>350000</v>
      </c>
      <c r="DH26" s="349"/>
      <c r="DI26" s="349"/>
      <c r="DJ26" s="349"/>
      <c r="DK26" s="349"/>
      <c r="DL26" s="349"/>
      <c r="DM26" s="349"/>
      <c r="DN26" s="349"/>
      <c r="DO26" s="349"/>
      <c r="DP26" s="349"/>
      <c r="DQ26" s="349"/>
      <c r="DR26" s="349"/>
      <c r="DS26" s="349"/>
      <c r="DT26" s="348">
        <f>DT27+DT29</f>
        <v>350000</v>
      </c>
      <c r="DU26" s="349"/>
      <c r="DV26" s="349"/>
      <c r="DW26" s="349"/>
      <c r="DX26" s="349"/>
      <c r="DY26" s="349"/>
      <c r="DZ26" s="349"/>
      <c r="EA26" s="349"/>
      <c r="EB26" s="349"/>
      <c r="EC26" s="349"/>
      <c r="ED26" s="349"/>
      <c r="EE26" s="349"/>
      <c r="EF26" s="349"/>
      <c r="EG26" s="348">
        <f>EG27+EG29</f>
        <v>350000</v>
      </c>
      <c r="EH26" s="349"/>
      <c r="EI26" s="349"/>
      <c r="EJ26" s="349"/>
      <c r="EK26" s="349"/>
      <c r="EL26" s="349"/>
      <c r="EM26" s="349"/>
      <c r="EN26" s="349"/>
      <c r="EO26" s="349"/>
      <c r="EP26" s="349"/>
      <c r="EQ26" s="349"/>
      <c r="ER26" s="349"/>
      <c r="ES26" s="349"/>
      <c r="ET26" s="323"/>
      <c r="EU26" s="323"/>
      <c r="EV26" s="323"/>
      <c r="EW26" s="323"/>
      <c r="EX26" s="323"/>
      <c r="EY26" s="323"/>
      <c r="EZ26" s="323"/>
      <c r="FA26" s="323"/>
      <c r="FB26" s="323"/>
      <c r="FC26" s="323"/>
      <c r="FD26" s="323"/>
      <c r="FE26" s="323"/>
      <c r="FF26" s="323"/>
    </row>
    <row r="27" spans="1:165" ht="24" customHeight="1">
      <c r="A27" s="320" t="s">
        <v>156</v>
      </c>
      <c r="B27" s="320"/>
      <c r="C27" s="320"/>
      <c r="D27" s="320"/>
      <c r="E27" s="320"/>
      <c r="F27" s="320"/>
      <c r="G27" s="320"/>
      <c r="H27" s="320"/>
      <c r="I27" s="352" t="s">
        <v>133</v>
      </c>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c r="AP27" s="353"/>
      <c r="AQ27" s="353"/>
      <c r="AR27" s="353"/>
      <c r="AS27" s="353"/>
      <c r="AT27" s="353"/>
      <c r="AU27" s="353"/>
      <c r="AV27" s="353"/>
      <c r="AW27" s="353"/>
      <c r="AX27" s="353"/>
      <c r="AY27" s="353"/>
      <c r="AZ27" s="353"/>
      <c r="BA27" s="353"/>
      <c r="BB27" s="353"/>
      <c r="BC27" s="353"/>
      <c r="BD27" s="353"/>
      <c r="BE27" s="353"/>
      <c r="BF27" s="353"/>
      <c r="BG27" s="353"/>
      <c r="BH27" s="353"/>
      <c r="BI27" s="353"/>
      <c r="BJ27" s="353"/>
      <c r="BK27" s="353"/>
      <c r="BL27" s="353"/>
      <c r="BM27" s="353"/>
      <c r="BN27" s="353"/>
      <c r="BO27" s="353"/>
      <c r="BP27" s="353"/>
      <c r="BQ27" s="353"/>
      <c r="BR27" s="353"/>
      <c r="BS27" s="353"/>
      <c r="BT27" s="353"/>
      <c r="BU27" s="353"/>
      <c r="BV27" s="353"/>
      <c r="BW27" s="353"/>
      <c r="BX27" s="353"/>
      <c r="BY27" s="353"/>
      <c r="BZ27" s="353"/>
      <c r="CA27" s="353"/>
      <c r="CB27" s="353"/>
      <c r="CC27" s="353"/>
      <c r="CD27" s="353"/>
      <c r="CE27" s="353"/>
      <c r="CF27" s="353"/>
      <c r="CG27" s="353"/>
      <c r="CH27" s="353"/>
      <c r="CI27" s="353"/>
      <c r="CJ27" s="353"/>
      <c r="CK27" s="353"/>
      <c r="CL27" s="353"/>
      <c r="CM27" s="353"/>
      <c r="CN27" s="320" t="s">
        <v>157</v>
      </c>
      <c r="CO27" s="320"/>
      <c r="CP27" s="320"/>
      <c r="CQ27" s="320"/>
      <c r="CR27" s="320"/>
      <c r="CS27" s="320"/>
      <c r="CT27" s="320"/>
      <c r="CU27" s="320"/>
      <c r="CV27" s="320" t="s">
        <v>224</v>
      </c>
      <c r="CW27" s="320"/>
      <c r="CX27" s="320"/>
      <c r="CY27" s="320"/>
      <c r="CZ27" s="320"/>
      <c r="DA27" s="320"/>
      <c r="DB27" s="320"/>
      <c r="DC27" s="320"/>
      <c r="DD27" s="320"/>
      <c r="DE27" s="320"/>
      <c r="DF27" s="80"/>
      <c r="DG27" s="347"/>
      <c r="DH27" s="323"/>
      <c r="DI27" s="323"/>
      <c r="DJ27" s="323"/>
      <c r="DK27" s="323"/>
      <c r="DL27" s="323"/>
      <c r="DM27" s="323"/>
      <c r="DN27" s="323"/>
      <c r="DO27" s="323"/>
      <c r="DP27" s="323"/>
      <c r="DQ27" s="323"/>
      <c r="DR27" s="323"/>
      <c r="DS27" s="323"/>
      <c r="DT27" s="347"/>
      <c r="DU27" s="323"/>
      <c r="DV27" s="323"/>
      <c r="DW27" s="323"/>
      <c r="DX27" s="323"/>
      <c r="DY27" s="323"/>
      <c r="DZ27" s="323"/>
      <c r="EA27" s="323"/>
      <c r="EB27" s="323"/>
      <c r="EC27" s="323"/>
      <c r="ED27" s="323"/>
      <c r="EE27" s="323"/>
      <c r="EF27" s="323"/>
      <c r="EG27" s="347"/>
      <c r="EH27" s="323"/>
      <c r="EI27" s="323"/>
      <c r="EJ27" s="323"/>
      <c r="EK27" s="323"/>
      <c r="EL27" s="323"/>
      <c r="EM27" s="323"/>
      <c r="EN27" s="323"/>
      <c r="EO27" s="323"/>
      <c r="EP27" s="323"/>
      <c r="EQ27" s="323"/>
      <c r="ER27" s="323"/>
      <c r="ES27" s="323"/>
      <c r="ET27" s="323"/>
      <c r="EU27" s="323"/>
      <c r="EV27" s="323"/>
      <c r="EW27" s="323"/>
      <c r="EX27" s="323"/>
      <c r="EY27" s="323"/>
      <c r="EZ27" s="323"/>
      <c r="FA27" s="323"/>
      <c r="FB27" s="323"/>
      <c r="FC27" s="323"/>
      <c r="FD27" s="323"/>
      <c r="FE27" s="323"/>
      <c r="FF27" s="323"/>
      <c r="FI27" s="2" t="s">
        <v>562</v>
      </c>
    </row>
    <row r="28" spans="1:165" ht="12.75" customHeight="1">
      <c r="A28" s="320"/>
      <c r="B28" s="320"/>
      <c r="C28" s="320"/>
      <c r="D28" s="320"/>
      <c r="E28" s="320"/>
      <c r="F28" s="320"/>
      <c r="G28" s="320"/>
      <c r="H28" s="320"/>
      <c r="I28" s="321" t="s">
        <v>385</v>
      </c>
      <c r="J28" s="322"/>
      <c r="K28" s="322"/>
      <c r="L28" s="322"/>
      <c r="M28" s="322"/>
      <c r="N28" s="322"/>
      <c r="O28" s="322"/>
      <c r="P28" s="322"/>
      <c r="Q28" s="322"/>
      <c r="R28" s="322"/>
      <c r="S28" s="322"/>
      <c r="T28" s="322"/>
      <c r="U28" s="322"/>
      <c r="V28" s="322"/>
      <c r="W28" s="322"/>
      <c r="X28" s="322"/>
      <c r="Y28" s="322"/>
      <c r="Z28" s="322"/>
      <c r="AA28" s="322"/>
      <c r="AB28" s="322"/>
      <c r="AC28" s="322"/>
      <c r="AD28" s="322"/>
      <c r="AE28" s="322"/>
      <c r="AF28" s="322"/>
      <c r="AG28" s="322"/>
      <c r="AH28" s="322"/>
      <c r="AI28" s="322"/>
      <c r="AJ28" s="322"/>
      <c r="AK28" s="322"/>
      <c r="AL28" s="322"/>
      <c r="AM28" s="322"/>
      <c r="AN28" s="322"/>
      <c r="AO28" s="322"/>
      <c r="AP28" s="322"/>
      <c r="AQ28" s="322"/>
      <c r="AR28" s="322"/>
      <c r="AS28" s="322"/>
      <c r="AT28" s="322"/>
      <c r="AU28" s="322"/>
      <c r="AV28" s="322"/>
      <c r="AW28" s="322"/>
      <c r="AX28" s="322"/>
      <c r="AY28" s="322"/>
      <c r="AZ28" s="322"/>
      <c r="BA28" s="322"/>
      <c r="BB28" s="322"/>
      <c r="BC28" s="322"/>
      <c r="BD28" s="322"/>
      <c r="BE28" s="322"/>
      <c r="BF28" s="322"/>
      <c r="BG28" s="322"/>
      <c r="BH28" s="322"/>
      <c r="BI28" s="322"/>
      <c r="BJ28" s="322"/>
      <c r="BK28" s="322"/>
      <c r="BL28" s="322"/>
      <c r="BM28" s="322"/>
      <c r="BN28" s="322"/>
      <c r="BO28" s="322"/>
      <c r="BP28" s="322"/>
      <c r="BQ28" s="322"/>
      <c r="BR28" s="322"/>
      <c r="BS28" s="322"/>
      <c r="BT28" s="322"/>
      <c r="BU28" s="322"/>
      <c r="BV28" s="322"/>
      <c r="BW28" s="322"/>
      <c r="BX28" s="322"/>
      <c r="BY28" s="322"/>
      <c r="BZ28" s="322"/>
      <c r="CA28" s="322"/>
      <c r="CB28" s="322"/>
      <c r="CC28" s="322"/>
      <c r="CD28" s="322"/>
      <c r="CE28" s="322"/>
      <c r="CF28" s="322"/>
      <c r="CG28" s="322"/>
      <c r="CH28" s="322"/>
      <c r="CI28" s="322"/>
      <c r="CJ28" s="322"/>
      <c r="CK28" s="322"/>
      <c r="CL28" s="322"/>
      <c r="CM28" s="322"/>
      <c r="CN28" s="320" t="s">
        <v>391</v>
      </c>
      <c r="CO28" s="320"/>
      <c r="CP28" s="320"/>
      <c r="CQ28" s="320"/>
      <c r="CR28" s="320"/>
      <c r="CS28" s="320"/>
      <c r="CT28" s="320"/>
      <c r="CU28" s="320"/>
      <c r="CV28" s="320" t="s">
        <v>224</v>
      </c>
      <c r="CW28" s="320"/>
      <c r="CX28" s="320"/>
      <c r="CY28" s="320"/>
      <c r="CZ28" s="320"/>
      <c r="DA28" s="320"/>
      <c r="DB28" s="320"/>
      <c r="DC28" s="320"/>
      <c r="DD28" s="320"/>
      <c r="DE28" s="320"/>
      <c r="DF28" s="80"/>
      <c r="DG28" s="347"/>
      <c r="DH28" s="323"/>
      <c r="DI28" s="323"/>
      <c r="DJ28" s="323"/>
      <c r="DK28" s="323"/>
      <c r="DL28" s="323"/>
      <c r="DM28" s="323"/>
      <c r="DN28" s="323"/>
      <c r="DO28" s="323"/>
      <c r="DP28" s="323"/>
      <c r="DQ28" s="323"/>
      <c r="DR28" s="323"/>
      <c r="DS28" s="323"/>
      <c r="DT28" s="347"/>
      <c r="DU28" s="323"/>
      <c r="DV28" s="323"/>
      <c r="DW28" s="323"/>
      <c r="DX28" s="323"/>
      <c r="DY28" s="323"/>
      <c r="DZ28" s="323"/>
      <c r="EA28" s="323"/>
      <c r="EB28" s="323"/>
      <c r="EC28" s="323"/>
      <c r="ED28" s="323"/>
      <c r="EE28" s="323"/>
      <c r="EF28" s="323"/>
      <c r="EG28" s="347"/>
      <c r="EH28" s="323"/>
      <c r="EI28" s="323"/>
      <c r="EJ28" s="323"/>
      <c r="EK28" s="323"/>
      <c r="EL28" s="323"/>
      <c r="EM28" s="323"/>
      <c r="EN28" s="323"/>
      <c r="EO28" s="323"/>
      <c r="EP28" s="323"/>
      <c r="EQ28" s="323"/>
      <c r="ER28" s="323"/>
      <c r="ES28" s="323"/>
      <c r="ET28" s="323"/>
      <c r="EU28" s="323"/>
      <c r="EV28" s="323"/>
      <c r="EW28" s="323"/>
      <c r="EX28" s="323"/>
      <c r="EY28" s="323"/>
      <c r="EZ28" s="323"/>
      <c r="FA28" s="323"/>
      <c r="FB28" s="323"/>
      <c r="FC28" s="323"/>
      <c r="FD28" s="323"/>
      <c r="FE28" s="323"/>
      <c r="FF28" s="323"/>
    </row>
    <row r="29" spans="1:165">
      <c r="A29" s="320" t="s">
        <v>158</v>
      </c>
      <c r="B29" s="320"/>
      <c r="C29" s="320"/>
      <c r="D29" s="320"/>
      <c r="E29" s="320"/>
      <c r="F29" s="320"/>
      <c r="G29" s="320"/>
      <c r="H29" s="320"/>
      <c r="I29" s="352" t="s">
        <v>159</v>
      </c>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3"/>
      <c r="AM29" s="353"/>
      <c r="AN29" s="353"/>
      <c r="AO29" s="353"/>
      <c r="AP29" s="353"/>
      <c r="AQ29" s="353"/>
      <c r="AR29" s="353"/>
      <c r="AS29" s="353"/>
      <c r="AT29" s="353"/>
      <c r="AU29" s="353"/>
      <c r="AV29" s="353"/>
      <c r="AW29" s="353"/>
      <c r="AX29" s="353"/>
      <c r="AY29" s="353"/>
      <c r="AZ29" s="353"/>
      <c r="BA29" s="353"/>
      <c r="BB29" s="353"/>
      <c r="BC29" s="353"/>
      <c r="BD29" s="353"/>
      <c r="BE29" s="353"/>
      <c r="BF29" s="353"/>
      <c r="BG29" s="353"/>
      <c r="BH29" s="353"/>
      <c r="BI29" s="353"/>
      <c r="BJ29" s="353"/>
      <c r="BK29" s="353"/>
      <c r="BL29" s="353"/>
      <c r="BM29" s="353"/>
      <c r="BN29" s="353"/>
      <c r="BO29" s="353"/>
      <c r="BP29" s="353"/>
      <c r="BQ29" s="353"/>
      <c r="BR29" s="353"/>
      <c r="BS29" s="353"/>
      <c r="BT29" s="353"/>
      <c r="BU29" s="353"/>
      <c r="BV29" s="353"/>
      <c r="BW29" s="353"/>
      <c r="BX29" s="353"/>
      <c r="BY29" s="353"/>
      <c r="BZ29" s="353"/>
      <c r="CA29" s="353"/>
      <c r="CB29" s="353"/>
      <c r="CC29" s="353"/>
      <c r="CD29" s="353"/>
      <c r="CE29" s="353"/>
      <c r="CF29" s="353"/>
      <c r="CG29" s="353"/>
      <c r="CH29" s="353"/>
      <c r="CI29" s="353"/>
      <c r="CJ29" s="353"/>
      <c r="CK29" s="353"/>
      <c r="CL29" s="353"/>
      <c r="CM29" s="353"/>
      <c r="CN29" s="320" t="s">
        <v>160</v>
      </c>
      <c r="CO29" s="320"/>
      <c r="CP29" s="320"/>
      <c r="CQ29" s="320"/>
      <c r="CR29" s="320"/>
      <c r="CS29" s="320"/>
      <c r="CT29" s="320"/>
      <c r="CU29" s="320"/>
      <c r="CV29" s="320" t="s">
        <v>224</v>
      </c>
      <c r="CW29" s="320"/>
      <c r="CX29" s="320"/>
      <c r="CY29" s="320"/>
      <c r="CZ29" s="320"/>
      <c r="DA29" s="320"/>
      <c r="DB29" s="320"/>
      <c r="DC29" s="320"/>
      <c r="DD29" s="320"/>
      <c r="DE29" s="320"/>
      <c r="DF29" s="80"/>
      <c r="DG29" s="347">
        <f>ПФХД!K89</f>
        <v>350000</v>
      </c>
      <c r="DH29" s="323"/>
      <c r="DI29" s="323"/>
      <c r="DJ29" s="323"/>
      <c r="DK29" s="323"/>
      <c r="DL29" s="323"/>
      <c r="DM29" s="323"/>
      <c r="DN29" s="323"/>
      <c r="DO29" s="323"/>
      <c r="DP29" s="323"/>
      <c r="DQ29" s="323"/>
      <c r="DR29" s="323"/>
      <c r="DS29" s="323"/>
      <c r="DT29" s="347">
        <f>ПФХД!L89</f>
        <v>350000</v>
      </c>
      <c r="DU29" s="323"/>
      <c r="DV29" s="323"/>
      <c r="DW29" s="323"/>
      <c r="DX29" s="323"/>
      <c r="DY29" s="323"/>
      <c r="DZ29" s="323"/>
      <c r="EA29" s="323"/>
      <c r="EB29" s="323"/>
      <c r="EC29" s="323"/>
      <c r="ED29" s="323"/>
      <c r="EE29" s="323"/>
      <c r="EF29" s="323"/>
      <c r="EG29" s="347">
        <f>ПФХД!M89</f>
        <v>350000</v>
      </c>
      <c r="EH29" s="323"/>
      <c r="EI29" s="323"/>
      <c r="EJ29" s="323"/>
      <c r="EK29" s="323"/>
      <c r="EL29" s="323"/>
      <c r="EM29" s="323"/>
      <c r="EN29" s="323"/>
      <c r="EO29" s="323"/>
      <c r="EP29" s="323"/>
      <c r="EQ29" s="323"/>
      <c r="ER29" s="323"/>
      <c r="ES29" s="323"/>
      <c r="ET29" s="323"/>
      <c r="EU29" s="323"/>
      <c r="EV29" s="323"/>
      <c r="EW29" s="323"/>
      <c r="EX29" s="323"/>
      <c r="EY29" s="323"/>
      <c r="EZ29" s="323"/>
      <c r="FA29" s="323"/>
      <c r="FB29" s="323"/>
      <c r="FC29" s="323"/>
      <c r="FD29" s="323"/>
      <c r="FE29" s="323"/>
      <c r="FF29" s="323"/>
      <c r="FI29" s="2" t="s">
        <v>563</v>
      </c>
    </row>
    <row r="30" spans="1:165" ht="24" customHeight="1">
      <c r="A30" s="320" t="s">
        <v>6</v>
      </c>
      <c r="B30" s="320"/>
      <c r="C30" s="320"/>
      <c r="D30" s="320"/>
      <c r="E30" s="320"/>
      <c r="F30" s="320"/>
      <c r="G30" s="320"/>
      <c r="H30" s="320"/>
      <c r="I30" s="357" t="s">
        <v>483</v>
      </c>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346"/>
      <c r="AP30" s="346"/>
      <c r="AQ30" s="346"/>
      <c r="AR30" s="346"/>
      <c r="AS30" s="346"/>
      <c r="AT30" s="346"/>
      <c r="AU30" s="346"/>
      <c r="AV30" s="346"/>
      <c r="AW30" s="346"/>
      <c r="AX30" s="346"/>
      <c r="AY30" s="346"/>
      <c r="AZ30" s="346"/>
      <c r="BA30" s="346"/>
      <c r="BB30" s="346"/>
      <c r="BC30" s="346"/>
      <c r="BD30" s="346"/>
      <c r="BE30" s="346"/>
      <c r="BF30" s="346"/>
      <c r="BG30" s="346"/>
      <c r="BH30" s="346"/>
      <c r="BI30" s="346"/>
      <c r="BJ30" s="346"/>
      <c r="BK30" s="346"/>
      <c r="BL30" s="346"/>
      <c r="BM30" s="346"/>
      <c r="BN30" s="346"/>
      <c r="BO30" s="346"/>
      <c r="BP30" s="346"/>
      <c r="BQ30" s="346"/>
      <c r="BR30" s="346"/>
      <c r="BS30" s="346"/>
      <c r="BT30" s="346"/>
      <c r="BU30" s="346"/>
      <c r="BV30" s="346"/>
      <c r="BW30" s="346"/>
      <c r="BX30" s="346"/>
      <c r="BY30" s="346"/>
      <c r="BZ30" s="346"/>
      <c r="CA30" s="346"/>
      <c r="CB30" s="346"/>
      <c r="CC30" s="346"/>
      <c r="CD30" s="346"/>
      <c r="CE30" s="346"/>
      <c r="CF30" s="346"/>
      <c r="CG30" s="346"/>
      <c r="CH30" s="346"/>
      <c r="CI30" s="346"/>
      <c r="CJ30" s="346"/>
      <c r="CK30" s="346"/>
      <c r="CL30" s="346"/>
      <c r="CM30" s="346"/>
      <c r="CN30" s="320" t="s">
        <v>161</v>
      </c>
      <c r="CO30" s="320"/>
      <c r="CP30" s="320"/>
      <c r="CQ30" s="320"/>
      <c r="CR30" s="320"/>
      <c r="CS30" s="320"/>
      <c r="CT30" s="320"/>
      <c r="CU30" s="320"/>
      <c r="CV30" s="320" t="s">
        <v>224</v>
      </c>
      <c r="CW30" s="320"/>
      <c r="CX30" s="320"/>
      <c r="CY30" s="320"/>
      <c r="CZ30" s="320"/>
      <c r="DA30" s="320"/>
      <c r="DB30" s="320"/>
      <c r="DC30" s="320"/>
      <c r="DD30" s="320"/>
      <c r="DE30" s="320"/>
      <c r="DF30" s="80"/>
      <c r="DG30" s="347"/>
      <c r="DH30" s="323"/>
      <c r="DI30" s="323"/>
      <c r="DJ30" s="323"/>
      <c r="DK30" s="323"/>
      <c r="DL30" s="323"/>
      <c r="DM30" s="323"/>
      <c r="DN30" s="323"/>
      <c r="DO30" s="323"/>
      <c r="DP30" s="323"/>
      <c r="DQ30" s="323"/>
      <c r="DR30" s="323"/>
      <c r="DS30" s="323"/>
      <c r="DT30" s="347"/>
      <c r="DU30" s="323"/>
      <c r="DV30" s="323"/>
      <c r="DW30" s="323"/>
      <c r="DX30" s="323"/>
      <c r="DY30" s="323"/>
      <c r="DZ30" s="323"/>
      <c r="EA30" s="323"/>
      <c r="EB30" s="323"/>
      <c r="EC30" s="323"/>
      <c r="ED30" s="323"/>
      <c r="EE30" s="323"/>
      <c r="EF30" s="323"/>
      <c r="EG30" s="347"/>
      <c r="EH30" s="323"/>
      <c r="EI30" s="323"/>
      <c r="EJ30" s="323"/>
      <c r="EK30" s="323"/>
      <c r="EL30" s="323"/>
      <c r="EM30" s="323"/>
      <c r="EN30" s="323"/>
      <c r="EO30" s="323"/>
      <c r="EP30" s="323"/>
      <c r="EQ30" s="323"/>
      <c r="ER30" s="323"/>
      <c r="ES30" s="323"/>
      <c r="ET30" s="323"/>
      <c r="EU30" s="323"/>
      <c r="EV30" s="323"/>
      <c r="EW30" s="323"/>
      <c r="EX30" s="323"/>
      <c r="EY30" s="323"/>
      <c r="EZ30" s="323"/>
      <c r="FA30" s="323"/>
      <c r="FB30" s="323"/>
      <c r="FC30" s="323"/>
      <c r="FD30" s="323"/>
      <c r="FE30" s="323"/>
      <c r="FF30" s="323"/>
    </row>
    <row r="31" spans="1:165">
      <c r="A31" s="320"/>
      <c r="B31" s="320"/>
      <c r="C31" s="320"/>
      <c r="D31" s="320"/>
      <c r="E31" s="320"/>
      <c r="F31" s="320"/>
      <c r="G31" s="320"/>
      <c r="H31" s="320"/>
      <c r="I31" s="366" t="s">
        <v>162</v>
      </c>
      <c r="J31" s="367"/>
      <c r="K31" s="367"/>
      <c r="L31" s="367"/>
      <c r="M31" s="367"/>
      <c r="N31" s="367"/>
      <c r="O31" s="367"/>
      <c r="P31" s="367"/>
      <c r="Q31" s="367"/>
      <c r="R31" s="367"/>
      <c r="S31" s="367"/>
      <c r="T31" s="367"/>
      <c r="U31" s="367"/>
      <c r="V31" s="367"/>
      <c r="W31" s="367"/>
      <c r="X31" s="367"/>
      <c r="Y31" s="367"/>
      <c r="Z31" s="367"/>
      <c r="AA31" s="367"/>
      <c r="AB31" s="367"/>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c r="BA31" s="367"/>
      <c r="BB31" s="367"/>
      <c r="BC31" s="367"/>
      <c r="BD31" s="367"/>
      <c r="BE31" s="367"/>
      <c r="BF31" s="367"/>
      <c r="BG31" s="367"/>
      <c r="BH31" s="367"/>
      <c r="BI31" s="367"/>
      <c r="BJ31" s="367"/>
      <c r="BK31" s="367"/>
      <c r="BL31" s="367"/>
      <c r="BM31" s="367"/>
      <c r="BN31" s="367"/>
      <c r="BO31" s="367"/>
      <c r="BP31" s="367"/>
      <c r="BQ31" s="367"/>
      <c r="BR31" s="367"/>
      <c r="BS31" s="367"/>
      <c r="BT31" s="367"/>
      <c r="BU31" s="367"/>
      <c r="BV31" s="367"/>
      <c r="BW31" s="367"/>
      <c r="BX31" s="367"/>
      <c r="BY31" s="367"/>
      <c r="BZ31" s="367"/>
      <c r="CA31" s="367"/>
      <c r="CB31" s="367"/>
      <c r="CC31" s="367"/>
      <c r="CD31" s="367"/>
      <c r="CE31" s="367"/>
      <c r="CF31" s="367"/>
      <c r="CG31" s="367"/>
      <c r="CH31" s="367"/>
      <c r="CI31" s="367"/>
      <c r="CJ31" s="367"/>
      <c r="CK31" s="367"/>
      <c r="CL31" s="367"/>
      <c r="CM31" s="367"/>
      <c r="CN31" s="320" t="s">
        <v>163</v>
      </c>
      <c r="CO31" s="320"/>
      <c r="CP31" s="320"/>
      <c r="CQ31" s="320"/>
      <c r="CR31" s="320"/>
      <c r="CS31" s="320"/>
      <c r="CT31" s="320"/>
      <c r="CU31" s="320"/>
      <c r="CV31" s="320" t="s">
        <v>224</v>
      </c>
      <c r="CW31" s="320"/>
      <c r="CX31" s="320"/>
      <c r="CY31" s="320"/>
      <c r="CZ31" s="320"/>
      <c r="DA31" s="320"/>
      <c r="DB31" s="320"/>
      <c r="DC31" s="320"/>
      <c r="DD31" s="320"/>
      <c r="DE31" s="320"/>
      <c r="DF31" s="121"/>
      <c r="DG31" s="323"/>
      <c r="DH31" s="323"/>
      <c r="DI31" s="323"/>
      <c r="DJ31" s="323"/>
      <c r="DK31" s="323"/>
      <c r="DL31" s="323"/>
      <c r="DM31" s="323"/>
      <c r="DN31" s="323"/>
      <c r="DO31" s="323"/>
      <c r="DP31" s="323"/>
      <c r="DQ31" s="323"/>
      <c r="DR31" s="323"/>
      <c r="DS31" s="323"/>
      <c r="DT31" s="323"/>
      <c r="DU31" s="323"/>
      <c r="DV31" s="323"/>
      <c r="DW31" s="323"/>
      <c r="DX31" s="323"/>
      <c r="DY31" s="323"/>
      <c r="DZ31" s="323"/>
      <c r="EA31" s="323"/>
      <c r="EB31" s="323"/>
      <c r="EC31" s="323"/>
      <c r="ED31" s="323"/>
      <c r="EE31" s="323"/>
      <c r="EF31" s="323"/>
      <c r="EG31" s="323"/>
      <c r="EH31" s="323"/>
      <c r="EI31" s="323"/>
      <c r="EJ31" s="323"/>
      <c r="EK31" s="323"/>
      <c r="EL31" s="323"/>
      <c r="EM31" s="323"/>
      <c r="EN31" s="323"/>
      <c r="EO31" s="323"/>
      <c r="EP31" s="323"/>
      <c r="EQ31" s="323"/>
      <c r="ER31" s="323"/>
      <c r="ES31" s="323"/>
      <c r="ET31" s="323"/>
      <c r="EU31" s="323"/>
      <c r="EV31" s="323"/>
      <c r="EW31" s="323"/>
      <c r="EX31" s="323"/>
      <c r="EY31" s="323"/>
      <c r="EZ31" s="323"/>
      <c r="FA31" s="323"/>
      <c r="FB31" s="323"/>
      <c r="FC31" s="323"/>
      <c r="FD31" s="323"/>
      <c r="FE31" s="323"/>
      <c r="FF31" s="323"/>
    </row>
    <row r="32" spans="1:165" ht="24" customHeight="1">
      <c r="A32" s="320" t="s">
        <v>7</v>
      </c>
      <c r="B32" s="320"/>
      <c r="C32" s="320"/>
      <c r="D32" s="320"/>
      <c r="E32" s="320"/>
      <c r="F32" s="320"/>
      <c r="G32" s="320"/>
      <c r="H32" s="320"/>
      <c r="I32" s="357" t="s">
        <v>164</v>
      </c>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6"/>
      <c r="AT32" s="346"/>
      <c r="AU32" s="346"/>
      <c r="AV32" s="346"/>
      <c r="AW32" s="346"/>
      <c r="AX32" s="346"/>
      <c r="AY32" s="346"/>
      <c r="AZ32" s="346"/>
      <c r="BA32" s="346"/>
      <c r="BB32" s="346"/>
      <c r="BC32" s="346"/>
      <c r="BD32" s="346"/>
      <c r="BE32" s="346"/>
      <c r="BF32" s="346"/>
      <c r="BG32" s="346"/>
      <c r="BH32" s="346"/>
      <c r="BI32" s="346"/>
      <c r="BJ32" s="346"/>
      <c r="BK32" s="346"/>
      <c r="BL32" s="346"/>
      <c r="BM32" s="346"/>
      <c r="BN32" s="346"/>
      <c r="BO32" s="346"/>
      <c r="BP32" s="346"/>
      <c r="BQ32" s="346"/>
      <c r="BR32" s="346"/>
      <c r="BS32" s="346"/>
      <c r="BT32" s="346"/>
      <c r="BU32" s="346"/>
      <c r="BV32" s="346"/>
      <c r="BW32" s="346"/>
      <c r="BX32" s="346"/>
      <c r="BY32" s="346"/>
      <c r="BZ32" s="346"/>
      <c r="CA32" s="346"/>
      <c r="CB32" s="346"/>
      <c r="CC32" s="346"/>
      <c r="CD32" s="346"/>
      <c r="CE32" s="346"/>
      <c r="CF32" s="346"/>
      <c r="CG32" s="346"/>
      <c r="CH32" s="346"/>
      <c r="CI32" s="346"/>
      <c r="CJ32" s="346"/>
      <c r="CK32" s="346"/>
      <c r="CL32" s="346"/>
      <c r="CM32" s="346"/>
      <c r="CN32" s="320" t="s">
        <v>165</v>
      </c>
      <c r="CO32" s="320"/>
      <c r="CP32" s="320"/>
      <c r="CQ32" s="320"/>
      <c r="CR32" s="320"/>
      <c r="CS32" s="320"/>
      <c r="CT32" s="320"/>
      <c r="CU32" s="320"/>
      <c r="CV32" s="320" t="s">
        <v>224</v>
      </c>
      <c r="CW32" s="320"/>
      <c r="CX32" s="320"/>
      <c r="CY32" s="320"/>
      <c r="CZ32" s="320"/>
      <c r="DA32" s="320"/>
      <c r="DB32" s="320"/>
      <c r="DC32" s="320"/>
      <c r="DD32" s="320"/>
      <c r="DE32" s="320"/>
      <c r="DF32" s="80"/>
      <c r="DG32" s="347"/>
      <c r="DH32" s="323"/>
      <c r="DI32" s="323"/>
      <c r="DJ32" s="323"/>
      <c r="DK32" s="323"/>
      <c r="DL32" s="323"/>
      <c r="DM32" s="323"/>
      <c r="DN32" s="323"/>
      <c r="DO32" s="323"/>
      <c r="DP32" s="323"/>
      <c r="DQ32" s="323"/>
      <c r="DR32" s="323"/>
      <c r="DS32" s="323"/>
      <c r="DT32" s="347"/>
      <c r="DU32" s="323"/>
      <c r="DV32" s="323"/>
      <c r="DW32" s="323"/>
      <c r="DX32" s="323"/>
      <c r="DY32" s="323"/>
      <c r="DZ32" s="323"/>
      <c r="EA32" s="323"/>
      <c r="EB32" s="323"/>
      <c r="EC32" s="323"/>
      <c r="ED32" s="323"/>
      <c r="EE32" s="323"/>
      <c r="EF32" s="323"/>
      <c r="EG32" s="347"/>
      <c r="EH32" s="323"/>
      <c r="EI32" s="323"/>
      <c r="EJ32" s="323"/>
      <c r="EK32" s="323"/>
      <c r="EL32" s="323"/>
      <c r="EM32" s="323"/>
      <c r="EN32" s="323"/>
      <c r="EO32" s="323"/>
      <c r="EP32" s="323"/>
      <c r="EQ32" s="323"/>
      <c r="ER32" s="323"/>
      <c r="ES32" s="323"/>
      <c r="ET32" s="323"/>
      <c r="EU32" s="323"/>
      <c r="EV32" s="323"/>
      <c r="EW32" s="323"/>
      <c r="EX32" s="323"/>
      <c r="EY32" s="323"/>
      <c r="EZ32" s="323"/>
      <c r="FA32" s="323"/>
      <c r="FB32" s="323"/>
      <c r="FC32" s="323"/>
      <c r="FD32" s="323"/>
      <c r="FE32" s="323"/>
      <c r="FF32" s="323"/>
    </row>
    <row r="33" spans="1:163">
      <c r="A33" s="320"/>
      <c r="B33" s="320"/>
      <c r="C33" s="320"/>
      <c r="D33" s="320"/>
      <c r="E33" s="320"/>
      <c r="F33" s="320"/>
      <c r="G33" s="320"/>
      <c r="H33" s="320"/>
      <c r="I33" s="366" t="s">
        <v>162</v>
      </c>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7"/>
      <c r="BA33" s="367"/>
      <c r="BB33" s="367"/>
      <c r="BC33" s="367"/>
      <c r="BD33" s="367"/>
      <c r="BE33" s="367"/>
      <c r="BF33" s="367"/>
      <c r="BG33" s="367"/>
      <c r="BH33" s="367"/>
      <c r="BI33" s="367"/>
      <c r="BJ33" s="367"/>
      <c r="BK33" s="367"/>
      <c r="BL33" s="367"/>
      <c r="BM33" s="367"/>
      <c r="BN33" s="367"/>
      <c r="BO33" s="367"/>
      <c r="BP33" s="367"/>
      <c r="BQ33" s="367"/>
      <c r="BR33" s="367"/>
      <c r="BS33" s="367"/>
      <c r="BT33" s="367"/>
      <c r="BU33" s="367"/>
      <c r="BV33" s="367"/>
      <c r="BW33" s="367"/>
      <c r="BX33" s="367"/>
      <c r="BY33" s="367"/>
      <c r="BZ33" s="367"/>
      <c r="CA33" s="367"/>
      <c r="CB33" s="367"/>
      <c r="CC33" s="367"/>
      <c r="CD33" s="367"/>
      <c r="CE33" s="367"/>
      <c r="CF33" s="367"/>
      <c r="CG33" s="367"/>
      <c r="CH33" s="367"/>
      <c r="CI33" s="367"/>
      <c r="CJ33" s="367"/>
      <c r="CK33" s="367"/>
      <c r="CL33" s="367"/>
      <c r="CM33" s="367"/>
      <c r="CN33" s="320" t="s">
        <v>166</v>
      </c>
      <c r="CO33" s="320"/>
      <c r="CP33" s="320"/>
      <c r="CQ33" s="320"/>
      <c r="CR33" s="320"/>
      <c r="CS33" s="320"/>
      <c r="CT33" s="320"/>
      <c r="CU33" s="320"/>
      <c r="CV33" s="320"/>
      <c r="CW33" s="320"/>
      <c r="CX33" s="320"/>
      <c r="CY33" s="320"/>
      <c r="CZ33" s="320"/>
      <c r="DA33" s="320"/>
      <c r="DB33" s="320"/>
      <c r="DC33" s="320"/>
      <c r="DD33" s="320"/>
      <c r="DE33" s="320"/>
      <c r="DF33" s="121"/>
      <c r="DG33" s="323"/>
      <c r="DH33" s="323"/>
      <c r="DI33" s="323"/>
      <c r="DJ33" s="323"/>
      <c r="DK33" s="323"/>
      <c r="DL33" s="323"/>
      <c r="DM33" s="323"/>
      <c r="DN33" s="323"/>
      <c r="DO33" s="323"/>
      <c r="DP33" s="323"/>
      <c r="DQ33" s="323"/>
      <c r="DR33" s="323"/>
      <c r="DS33" s="323"/>
      <c r="DT33" s="323"/>
      <c r="DU33" s="323"/>
      <c r="DV33" s="323"/>
      <c r="DW33" s="323"/>
      <c r="DX33" s="323"/>
      <c r="DY33" s="323"/>
      <c r="DZ33" s="323"/>
      <c r="EA33" s="323"/>
      <c r="EB33" s="323"/>
      <c r="EC33" s="323"/>
      <c r="ED33" s="323"/>
      <c r="EE33" s="323"/>
      <c r="EF33" s="323"/>
      <c r="EG33" s="323"/>
      <c r="EH33" s="323"/>
      <c r="EI33" s="323"/>
      <c r="EJ33" s="323"/>
      <c r="EK33" s="323"/>
      <c r="EL33" s="323"/>
      <c r="EM33" s="323"/>
      <c r="EN33" s="323"/>
      <c r="EO33" s="323"/>
      <c r="EP33" s="323"/>
      <c r="EQ33" s="323"/>
      <c r="ER33" s="323"/>
      <c r="ES33" s="323"/>
      <c r="ET33" s="323"/>
      <c r="EU33" s="323"/>
      <c r="EV33" s="323"/>
      <c r="EW33" s="323"/>
      <c r="EX33" s="323"/>
      <c r="EY33" s="323"/>
      <c r="EZ33" s="323"/>
      <c r="FA33" s="323"/>
      <c r="FB33" s="323"/>
      <c r="FC33" s="323"/>
      <c r="FD33" s="323"/>
      <c r="FE33" s="323"/>
      <c r="FF33" s="323"/>
    </row>
    <row r="35" spans="1:163">
      <c r="I35" s="2" t="s">
        <v>167</v>
      </c>
    </row>
    <row r="36" spans="1:163">
      <c r="A36" s="101"/>
      <c r="B36" s="101"/>
      <c r="C36" s="101"/>
      <c r="D36" s="101"/>
      <c r="E36" s="101"/>
      <c r="F36" s="101"/>
      <c r="G36" s="101"/>
      <c r="H36" s="101"/>
      <c r="I36" s="101" t="s">
        <v>168</v>
      </c>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I36" s="101"/>
      <c r="AJ36" s="101"/>
      <c r="AK36" s="101"/>
      <c r="AL36" s="101"/>
      <c r="AM36" s="101"/>
      <c r="AN36" s="101"/>
      <c r="AO36" s="101"/>
      <c r="AP36" s="101"/>
      <c r="AQ36" s="368" t="s">
        <v>201</v>
      </c>
      <c r="AR36" s="368"/>
      <c r="AS36" s="368"/>
      <c r="AT36" s="368"/>
      <c r="AU36" s="368"/>
      <c r="AV36" s="368"/>
      <c r="AW36" s="368"/>
      <c r="AX36" s="368"/>
      <c r="AY36" s="368"/>
      <c r="AZ36" s="368"/>
      <c r="BA36" s="368"/>
      <c r="BB36" s="368"/>
      <c r="BC36" s="368"/>
      <c r="BD36" s="368"/>
      <c r="BE36" s="368"/>
      <c r="BF36" s="368"/>
      <c r="BG36" s="368"/>
      <c r="BH36" s="368"/>
      <c r="BI36" s="101"/>
      <c r="BJ36" s="101"/>
      <c r="BK36" s="368"/>
      <c r="BL36" s="368"/>
      <c r="BM36" s="368"/>
      <c r="BN36" s="368"/>
      <c r="BO36" s="368"/>
      <c r="BP36" s="368"/>
      <c r="BQ36" s="368"/>
      <c r="BR36" s="368"/>
      <c r="BS36" s="368"/>
      <c r="BT36" s="368"/>
      <c r="BU36" s="368"/>
      <c r="BV36" s="368"/>
      <c r="BW36" s="101"/>
      <c r="BX36" s="101"/>
      <c r="BY36" s="368"/>
      <c r="BZ36" s="368"/>
      <c r="CA36" s="368"/>
      <c r="CB36" s="368"/>
      <c r="CC36" s="368"/>
      <c r="CD36" s="368"/>
      <c r="CE36" s="368"/>
      <c r="CF36" s="368"/>
      <c r="CG36" s="368"/>
      <c r="CH36" s="368"/>
      <c r="CI36" s="368"/>
      <c r="CJ36" s="368"/>
      <c r="CK36" s="368"/>
      <c r="CL36" s="368"/>
      <c r="CM36" s="368"/>
      <c r="CN36" s="368"/>
      <c r="CO36" s="368"/>
      <c r="CP36" s="368"/>
      <c r="CQ36" s="368"/>
      <c r="CR36" s="368"/>
      <c r="CS36" s="101"/>
      <c r="CT36" s="101"/>
      <c r="CU36" s="101"/>
      <c r="CV36" s="101"/>
      <c r="CW36" s="101"/>
      <c r="CX36" s="101"/>
      <c r="CY36" s="101"/>
      <c r="CZ36" s="101"/>
      <c r="DA36" s="101"/>
      <c r="DB36" s="101"/>
      <c r="DC36" s="101"/>
      <c r="DD36" s="101"/>
      <c r="DE36" s="101"/>
      <c r="DF36" s="101"/>
      <c r="DG36" s="101"/>
      <c r="DH36" s="101"/>
      <c r="DI36" s="101"/>
      <c r="DJ36" s="101"/>
      <c r="DK36" s="101"/>
      <c r="DL36" s="101"/>
      <c r="DM36" s="101"/>
      <c r="DN36" s="101"/>
      <c r="DO36" s="101"/>
      <c r="DP36" s="101"/>
      <c r="DQ36" s="101"/>
      <c r="DR36" s="101"/>
      <c r="DS36" s="101"/>
      <c r="DT36" s="101"/>
      <c r="DU36" s="101"/>
      <c r="DV36" s="101"/>
      <c r="DW36" s="101"/>
      <c r="DX36" s="101"/>
      <c r="DY36" s="101"/>
      <c r="DZ36" s="101"/>
      <c r="EA36" s="101"/>
      <c r="EB36" s="101"/>
      <c r="EC36" s="101"/>
      <c r="ED36" s="101"/>
      <c r="EE36" s="101"/>
      <c r="EF36" s="101"/>
      <c r="EG36" s="101"/>
      <c r="EH36" s="101"/>
      <c r="EI36" s="101"/>
      <c r="EJ36" s="101"/>
      <c r="EK36" s="101"/>
      <c r="EL36" s="101"/>
      <c r="EM36" s="101"/>
      <c r="EN36" s="101"/>
      <c r="EO36" s="101"/>
      <c r="EP36" s="101"/>
      <c r="EQ36" s="101"/>
      <c r="ER36" s="101"/>
      <c r="ES36" s="101"/>
      <c r="ET36" s="101"/>
      <c r="EU36" s="101"/>
      <c r="EV36" s="101"/>
      <c r="EW36" s="101"/>
      <c r="EX36" s="101"/>
      <c r="EY36" s="101"/>
      <c r="EZ36" s="101"/>
      <c r="FA36" s="101"/>
      <c r="FB36" s="101"/>
      <c r="FC36" s="101"/>
      <c r="FD36" s="101"/>
      <c r="FE36" s="101"/>
      <c r="FF36" s="101"/>
    </row>
    <row r="37" spans="1:163" s="8" customFormat="1" ht="8.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369" t="s">
        <v>169</v>
      </c>
      <c r="AR37" s="369"/>
      <c r="AS37" s="369"/>
      <c r="AT37" s="369"/>
      <c r="AU37" s="369"/>
      <c r="AV37" s="369"/>
      <c r="AW37" s="369"/>
      <c r="AX37" s="369"/>
      <c r="AY37" s="369"/>
      <c r="AZ37" s="369"/>
      <c r="BA37" s="369"/>
      <c r="BB37" s="369"/>
      <c r="BC37" s="369"/>
      <c r="BD37" s="369"/>
      <c r="BE37" s="369"/>
      <c r="BF37" s="369"/>
      <c r="BG37" s="369"/>
      <c r="BH37" s="369"/>
      <c r="BI37" s="7"/>
      <c r="BJ37" s="7"/>
      <c r="BK37" s="369" t="s">
        <v>14</v>
      </c>
      <c r="BL37" s="369"/>
      <c r="BM37" s="369"/>
      <c r="BN37" s="369"/>
      <c r="BO37" s="369"/>
      <c r="BP37" s="369"/>
      <c r="BQ37" s="369"/>
      <c r="BR37" s="369"/>
      <c r="BS37" s="369"/>
      <c r="BT37" s="369"/>
      <c r="BU37" s="369"/>
      <c r="BV37" s="369"/>
      <c r="BW37" s="7"/>
      <c r="BX37" s="7"/>
      <c r="BY37" s="369" t="s">
        <v>15</v>
      </c>
      <c r="BZ37" s="369"/>
      <c r="CA37" s="369"/>
      <c r="CB37" s="369"/>
      <c r="CC37" s="369"/>
      <c r="CD37" s="369"/>
      <c r="CE37" s="369"/>
      <c r="CF37" s="369"/>
      <c r="CG37" s="369"/>
      <c r="CH37" s="369"/>
      <c r="CI37" s="369"/>
      <c r="CJ37" s="369"/>
      <c r="CK37" s="369"/>
      <c r="CL37" s="369"/>
      <c r="CM37" s="369"/>
      <c r="CN37" s="369"/>
      <c r="CO37" s="369"/>
      <c r="CP37" s="369"/>
      <c r="CQ37" s="369"/>
      <c r="CR37" s="369"/>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row>
    <row r="38" spans="1:163" s="8" customFormat="1" ht="12" customHeight="1">
      <c r="A38" s="7"/>
      <c r="B38" s="7"/>
      <c r="C38" s="7"/>
      <c r="D38" s="7"/>
      <c r="E38" s="7"/>
      <c r="F38" s="7"/>
      <c r="G38" s="7"/>
      <c r="H38" s="7"/>
      <c r="I38" s="7"/>
      <c r="J38" s="7" t="s">
        <v>664</v>
      </c>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9"/>
      <c r="AR38" s="9"/>
      <c r="AS38" s="9"/>
      <c r="AT38" s="9"/>
      <c r="AU38" s="9"/>
      <c r="AV38" s="9"/>
      <c r="AW38" s="9"/>
      <c r="AX38" s="9"/>
      <c r="AY38" s="9"/>
      <c r="AZ38" s="9"/>
      <c r="BA38" s="9"/>
      <c r="BB38" s="9"/>
      <c r="BC38" s="9"/>
      <c r="BD38" s="9"/>
      <c r="BE38" s="9"/>
      <c r="BF38" s="9"/>
      <c r="BG38" s="9"/>
      <c r="BH38" s="9"/>
      <c r="BI38" s="7"/>
      <c r="BJ38" s="7"/>
      <c r="BK38" s="9"/>
      <c r="BL38" s="9"/>
      <c r="BM38" s="9"/>
      <c r="BN38" s="9"/>
      <c r="BO38" s="9"/>
      <c r="BP38" s="9"/>
      <c r="BQ38" s="9"/>
      <c r="BR38" s="9"/>
      <c r="BS38" s="9"/>
      <c r="BT38" s="9"/>
      <c r="BU38" s="9"/>
      <c r="BV38" s="9"/>
      <c r="BW38" s="7"/>
      <c r="BX38" s="7"/>
      <c r="BY38" s="9"/>
      <c r="BZ38" s="9"/>
      <c r="CA38" s="9"/>
      <c r="CB38" s="9"/>
      <c r="CC38" s="9"/>
      <c r="CD38" s="9"/>
      <c r="CE38" s="9"/>
      <c r="CF38" s="9"/>
      <c r="CG38" s="9"/>
      <c r="CH38" s="9"/>
      <c r="CI38" s="9"/>
      <c r="CJ38" s="9"/>
      <c r="CK38" s="9"/>
      <c r="CL38" s="9"/>
      <c r="CM38" s="9"/>
      <c r="CN38" s="9"/>
      <c r="CO38" s="9"/>
      <c r="CP38" s="9"/>
      <c r="CQ38" s="9"/>
      <c r="CR38" s="9"/>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row>
    <row r="39" spans="1:163">
      <c r="A39" s="101"/>
      <c r="B39" s="101"/>
      <c r="C39" s="101"/>
      <c r="D39" s="101"/>
      <c r="E39" s="101"/>
      <c r="F39" s="101"/>
      <c r="G39" s="101"/>
      <c r="H39" s="101"/>
      <c r="I39" s="101" t="s">
        <v>170</v>
      </c>
      <c r="J39" s="101"/>
      <c r="K39" s="101"/>
      <c r="L39" s="101"/>
      <c r="M39" s="101"/>
      <c r="N39" s="101"/>
      <c r="O39" s="101"/>
      <c r="P39" s="101"/>
      <c r="Q39" s="101"/>
      <c r="R39" s="101"/>
      <c r="S39" s="101"/>
      <c r="T39" s="101"/>
      <c r="U39" s="101"/>
      <c r="V39" s="101"/>
      <c r="W39" s="101"/>
      <c r="X39" s="101"/>
      <c r="Y39" s="101"/>
      <c r="Z39" s="101"/>
      <c r="AA39" s="101"/>
      <c r="AB39" s="101"/>
      <c r="AC39" s="101"/>
      <c r="AD39" s="368"/>
      <c r="AE39" s="368"/>
      <c r="AF39" s="368"/>
      <c r="AG39" s="368"/>
      <c r="AH39" s="368"/>
      <c r="AI39" s="368"/>
      <c r="AJ39" s="368"/>
      <c r="AK39" s="368"/>
      <c r="AL39" s="368"/>
      <c r="AM39" s="368"/>
      <c r="AN39" s="368"/>
      <c r="AO39" s="368"/>
      <c r="AP39" s="368"/>
      <c r="AQ39" s="368"/>
      <c r="AR39" s="368"/>
      <c r="AS39" s="368"/>
      <c r="AT39" s="368"/>
      <c r="AU39" s="368"/>
      <c r="AV39" s="368"/>
      <c r="AW39" s="368"/>
      <c r="AX39" s="368"/>
      <c r="AY39" s="368"/>
      <c r="AZ39" s="368"/>
      <c r="BA39" s="368"/>
      <c r="BB39" s="368"/>
      <c r="BC39" s="368"/>
      <c r="BD39" s="368"/>
      <c r="BE39" s="101"/>
      <c r="BF39" s="101"/>
      <c r="BG39" s="368"/>
      <c r="BH39" s="368"/>
      <c r="BI39" s="368"/>
      <c r="BJ39" s="368"/>
      <c r="BK39" s="368"/>
      <c r="BL39" s="368"/>
      <c r="BM39" s="368"/>
      <c r="BN39" s="368"/>
      <c r="BO39" s="368"/>
      <c r="BP39" s="368"/>
      <c r="BQ39" s="368"/>
      <c r="BR39" s="368"/>
      <c r="BS39" s="368"/>
      <c r="BT39" s="368"/>
      <c r="BU39" s="368"/>
      <c r="BV39" s="368"/>
      <c r="BW39" s="368"/>
      <c r="BX39" s="368"/>
      <c r="BY39" s="101"/>
      <c r="BZ39" s="101"/>
      <c r="CA39" s="361"/>
      <c r="CB39" s="361"/>
      <c r="CC39" s="361"/>
      <c r="CD39" s="361"/>
      <c r="CE39" s="361"/>
      <c r="CF39" s="361"/>
      <c r="CG39" s="361"/>
      <c r="CH39" s="361"/>
      <c r="CI39" s="361"/>
      <c r="CJ39" s="361"/>
      <c r="CK39" s="361"/>
      <c r="CL39" s="361"/>
      <c r="CM39" s="361"/>
      <c r="CN39" s="361"/>
      <c r="CO39" s="361"/>
      <c r="CP39" s="361"/>
      <c r="CQ39" s="361"/>
      <c r="CR39" s="361"/>
      <c r="CS39" s="101"/>
      <c r="CT39" s="101"/>
      <c r="CU39" s="101"/>
      <c r="CV39" s="101"/>
      <c r="CW39" s="101"/>
      <c r="CX39" s="101"/>
      <c r="CY39" s="101"/>
      <c r="CZ39" s="101"/>
      <c r="DA39" s="101"/>
      <c r="DB39" s="101"/>
      <c r="DC39" s="101"/>
      <c r="DD39" s="101"/>
      <c r="DE39" s="101"/>
      <c r="DF39" s="101"/>
      <c r="DG39" s="101"/>
      <c r="DH39" s="101"/>
      <c r="DI39" s="101"/>
      <c r="DJ39" s="101"/>
      <c r="DK39" s="101"/>
      <c r="DL39" s="101"/>
      <c r="DM39" s="101"/>
      <c r="DN39" s="101"/>
      <c r="DO39" s="101"/>
      <c r="DP39" s="101"/>
      <c r="DQ39" s="101"/>
      <c r="DR39" s="101"/>
      <c r="DS39" s="101"/>
      <c r="DT39" s="101"/>
      <c r="DU39" s="101"/>
      <c r="DV39" s="101"/>
      <c r="DW39" s="101"/>
      <c r="DX39" s="101"/>
      <c r="DY39" s="101"/>
      <c r="DZ39" s="101"/>
      <c r="EA39" s="101"/>
      <c r="EB39" s="101"/>
      <c r="EC39" s="101"/>
      <c r="ED39" s="101"/>
      <c r="EE39" s="101"/>
      <c r="EF39" s="101"/>
      <c r="EG39" s="101"/>
      <c r="EH39" s="101"/>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1"/>
      <c r="FE39" s="101"/>
      <c r="FF39" s="101"/>
    </row>
    <row r="40" spans="1:163" s="8" customFormat="1" ht="8.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370" t="s">
        <v>169</v>
      </c>
      <c r="AN40" s="370"/>
      <c r="AO40" s="370"/>
      <c r="AP40" s="370"/>
      <c r="AQ40" s="370"/>
      <c r="AR40" s="370"/>
      <c r="AS40" s="370"/>
      <c r="AT40" s="370"/>
      <c r="AU40" s="370"/>
      <c r="AV40" s="370"/>
      <c r="AW40" s="370"/>
      <c r="AX40" s="370"/>
      <c r="AY40" s="370"/>
      <c r="AZ40" s="370"/>
      <c r="BA40" s="370"/>
      <c r="BB40" s="370"/>
      <c r="BC40" s="370"/>
      <c r="BD40" s="370"/>
      <c r="BE40" s="7"/>
      <c r="BF40" s="7"/>
      <c r="BG40" s="369" t="s">
        <v>171</v>
      </c>
      <c r="BH40" s="369"/>
      <c r="BI40" s="369"/>
      <c r="BJ40" s="369"/>
      <c r="BK40" s="369"/>
      <c r="BL40" s="369"/>
      <c r="BM40" s="369"/>
      <c r="BN40" s="369"/>
      <c r="BO40" s="369"/>
      <c r="BP40" s="369"/>
      <c r="BQ40" s="369"/>
      <c r="BR40" s="369"/>
      <c r="BS40" s="369"/>
      <c r="BT40" s="369"/>
      <c r="BU40" s="369"/>
      <c r="BV40" s="369"/>
      <c r="BW40" s="369"/>
      <c r="BX40" s="369"/>
      <c r="BY40" s="7"/>
      <c r="BZ40" s="7"/>
      <c r="CA40" s="369" t="s">
        <v>172</v>
      </c>
      <c r="CB40" s="369"/>
      <c r="CC40" s="369"/>
      <c r="CD40" s="369"/>
      <c r="CE40" s="369"/>
      <c r="CF40" s="369"/>
      <c r="CG40" s="369"/>
      <c r="CH40" s="369"/>
      <c r="CI40" s="369"/>
      <c r="CJ40" s="369"/>
      <c r="CK40" s="369"/>
      <c r="CL40" s="369"/>
      <c r="CM40" s="369"/>
      <c r="CN40" s="369"/>
      <c r="CO40" s="369"/>
      <c r="CP40" s="369"/>
      <c r="CQ40" s="369"/>
      <c r="CR40" s="369"/>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row>
    <row r="41" spans="1:163" s="8" customFormat="1" ht="12.75" customHeight="1">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9"/>
      <c r="AN41" s="9"/>
      <c r="AO41" s="9"/>
      <c r="AP41" s="9"/>
      <c r="AQ41" s="9"/>
      <c r="AR41" s="9"/>
      <c r="AS41" s="9"/>
      <c r="AT41" s="9"/>
      <c r="AU41" s="9"/>
      <c r="AV41" s="9"/>
      <c r="AW41" s="9"/>
      <c r="AX41" s="9"/>
      <c r="AY41" s="9"/>
      <c r="AZ41" s="9"/>
      <c r="BA41" s="9"/>
      <c r="BB41" s="9"/>
      <c r="BC41" s="9"/>
      <c r="BD41" s="9"/>
      <c r="BE41" s="7"/>
      <c r="BF41" s="7"/>
      <c r="BG41" s="9"/>
      <c r="BH41" s="9"/>
      <c r="BI41" s="9"/>
      <c r="BJ41" s="9"/>
      <c r="BK41" s="9"/>
      <c r="BL41" s="9"/>
      <c r="BM41" s="9"/>
      <c r="BN41" s="9"/>
      <c r="BO41" s="9"/>
      <c r="BP41" s="9"/>
      <c r="BQ41" s="9"/>
      <c r="BR41" s="9"/>
      <c r="BS41" s="9"/>
      <c r="BT41" s="9"/>
      <c r="BU41" s="9"/>
      <c r="BV41" s="9"/>
      <c r="BW41" s="9"/>
      <c r="BX41" s="9"/>
      <c r="BY41" s="7"/>
      <c r="BZ41" s="7"/>
      <c r="CA41" s="9"/>
      <c r="CB41" s="9"/>
      <c r="CC41" s="9"/>
      <c r="CD41" s="9"/>
      <c r="CE41" s="9"/>
      <c r="CF41" s="9"/>
      <c r="CG41" s="9"/>
      <c r="CH41" s="9"/>
      <c r="CI41" s="9"/>
      <c r="CJ41" s="9"/>
      <c r="CK41" s="9"/>
      <c r="CL41" s="9"/>
      <c r="CM41" s="9"/>
      <c r="CN41" s="9"/>
      <c r="CO41" s="9"/>
      <c r="CP41" s="9"/>
      <c r="CQ41" s="9"/>
      <c r="CR41" s="9"/>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row>
    <row r="42" spans="1:163">
      <c r="A42" s="101"/>
      <c r="B42" s="101"/>
      <c r="C42" s="101"/>
      <c r="D42" s="101"/>
      <c r="E42" s="101"/>
      <c r="F42" s="101"/>
      <c r="G42" s="101"/>
      <c r="H42" s="101"/>
      <c r="I42" s="360" t="s">
        <v>446</v>
      </c>
      <c r="J42" s="360"/>
      <c r="K42" s="360"/>
      <c r="L42" s="360"/>
      <c r="M42" s="360"/>
      <c r="N42" s="360"/>
      <c r="O42" s="360"/>
      <c r="P42" s="101"/>
      <c r="Q42" s="361"/>
      <c r="R42" s="361"/>
      <c r="S42" s="361"/>
      <c r="T42" s="361"/>
      <c r="U42" s="361"/>
      <c r="V42" s="361"/>
      <c r="W42" s="361"/>
      <c r="X42" s="361"/>
      <c r="Y42" s="361"/>
      <c r="Z42" s="361"/>
      <c r="AA42" s="361"/>
      <c r="AB42" s="361"/>
      <c r="AC42" s="361"/>
      <c r="AD42" s="361"/>
      <c r="AE42" s="361"/>
      <c r="AF42" s="362">
        <v>20</v>
      </c>
      <c r="AG42" s="362"/>
      <c r="AH42" s="362"/>
      <c r="AI42" s="363"/>
      <c r="AJ42" s="363"/>
      <c r="AK42" s="363"/>
      <c r="AL42" s="101" t="s">
        <v>2</v>
      </c>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c r="CA42" s="101"/>
      <c r="CB42" s="101"/>
      <c r="CC42" s="101"/>
      <c r="CD42" s="101"/>
      <c r="CE42" s="101"/>
      <c r="CF42" s="101"/>
      <c r="CG42" s="101"/>
      <c r="CH42" s="101"/>
      <c r="CI42" s="101"/>
      <c r="CJ42" s="101"/>
      <c r="CK42" s="101"/>
      <c r="CL42" s="101"/>
      <c r="CM42" s="101"/>
      <c r="CN42" s="101"/>
      <c r="CO42" s="101"/>
      <c r="CP42" s="101"/>
      <c r="CQ42" s="101"/>
      <c r="CR42" s="101"/>
      <c r="CS42" s="101"/>
      <c r="CT42" s="101"/>
      <c r="CU42" s="101"/>
      <c r="CV42" s="101"/>
      <c r="CW42" s="101"/>
      <c r="CX42" s="101"/>
      <c r="CY42" s="101"/>
      <c r="CZ42" s="101"/>
      <c r="DA42" s="101"/>
      <c r="DB42" s="101"/>
      <c r="DC42" s="101"/>
      <c r="DD42" s="101"/>
      <c r="DE42" s="101"/>
      <c r="DF42" s="101"/>
      <c r="DG42" s="101"/>
      <c r="DH42" s="101"/>
      <c r="DI42" s="101"/>
      <c r="DJ42" s="101"/>
      <c r="DK42" s="101"/>
      <c r="DL42" s="101"/>
      <c r="DM42" s="101"/>
      <c r="DN42" s="101"/>
      <c r="DO42" s="101"/>
      <c r="DP42" s="101"/>
      <c r="DQ42" s="101"/>
      <c r="DR42" s="101"/>
      <c r="DS42" s="101"/>
      <c r="DT42" s="101"/>
      <c r="DU42" s="101"/>
      <c r="DV42" s="101"/>
      <c r="DW42" s="101"/>
      <c r="DX42" s="101"/>
      <c r="DY42" s="101"/>
      <c r="DZ42" s="101"/>
      <c r="EA42" s="101"/>
      <c r="EB42" s="101"/>
      <c r="EC42" s="101"/>
      <c r="ED42" s="101"/>
      <c r="EE42" s="101"/>
      <c r="EF42" s="101"/>
      <c r="EG42" s="101"/>
      <c r="EH42" s="101"/>
      <c r="EI42" s="101"/>
      <c r="EJ42" s="101"/>
      <c r="EK42" s="101"/>
      <c r="EL42" s="101"/>
      <c r="EM42" s="101"/>
      <c r="EN42" s="101"/>
      <c r="EO42" s="101"/>
      <c r="EP42" s="101"/>
      <c r="EQ42" s="101"/>
      <c r="ER42" s="101"/>
      <c r="ES42" s="101"/>
      <c r="ET42" s="101"/>
      <c r="EU42" s="101"/>
      <c r="EV42" s="101"/>
      <c r="EW42" s="101"/>
      <c r="EX42" s="101"/>
      <c r="EY42" s="101"/>
      <c r="EZ42" s="101"/>
      <c r="FA42" s="101"/>
      <c r="FB42" s="101"/>
      <c r="FC42" s="101"/>
      <c r="FD42" s="101"/>
      <c r="FE42" s="101"/>
      <c r="FF42" s="101"/>
    </row>
    <row r="43" spans="1:163">
      <c r="A43" s="101"/>
      <c r="B43" s="101"/>
      <c r="C43" s="101"/>
      <c r="D43" s="101"/>
      <c r="E43" s="101"/>
      <c r="F43" s="101"/>
      <c r="G43" s="101"/>
      <c r="H43" s="101"/>
      <c r="I43" s="102"/>
      <c r="J43" s="102"/>
      <c r="K43" s="102"/>
      <c r="L43" s="102"/>
      <c r="M43" s="102"/>
      <c r="N43" s="102"/>
      <c r="O43" s="102"/>
      <c r="P43" s="101"/>
      <c r="Q43" s="86"/>
      <c r="R43" s="86"/>
      <c r="S43" s="86"/>
      <c r="T43" s="86"/>
      <c r="U43" s="86"/>
      <c r="V43" s="86"/>
      <c r="W43" s="86"/>
      <c r="X43" s="86"/>
      <c r="Y43" s="86"/>
      <c r="Z43" s="86"/>
      <c r="AA43" s="86"/>
      <c r="AB43" s="86"/>
      <c r="AC43" s="86"/>
      <c r="AD43" s="86"/>
      <c r="AE43" s="86"/>
      <c r="AF43" s="103"/>
      <c r="AG43" s="103"/>
      <c r="AH43" s="103"/>
      <c r="AI43" s="87"/>
      <c r="AJ43" s="87"/>
      <c r="AK43" s="87"/>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c r="CA43" s="101"/>
      <c r="CB43" s="101"/>
      <c r="CC43" s="101"/>
      <c r="CD43" s="101"/>
      <c r="CE43" s="101"/>
      <c r="CF43" s="101"/>
      <c r="CG43" s="101"/>
      <c r="CH43" s="101"/>
      <c r="CI43" s="101"/>
      <c r="CJ43" s="101"/>
      <c r="CK43" s="101"/>
      <c r="CL43" s="101"/>
      <c r="CM43" s="101"/>
      <c r="CN43" s="101"/>
      <c r="CO43" s="101"/>
      <c r="CP43" s="101"/>
      <c r="CQ43" s="101"/>
      <c r="CR43" s="101"/>
      <c r="CS43" s="101"/>
      <c r="CT43" s="101"/>
      <c r="CU43" s="101"/>
      <c r="CV43" s="101"/>
      <c r="CW43" s="101"/>
      <c r="CX43" s="101"/>
      <c r="CY43" s="101"/>
      <c r="CZ43" s="101"/>
      <c r="DA43" s="101"/>
      <c r="DB43" s="101"/>
      <c r="DC43" s="101"/>
      <c r="DD43" s="101"/>
      <c r="DE43" s="101"/>
      <c r="DF43" s="101"/>
      <c r="DG43" s="101"/>
      <c r="DH43" s="101"/>
      <c r="DI43" s="101"/>
      <c r="DJ43" s="101"/>
      <c r="DK43" s="101"/>
      <c r="DL43" s="101"/>
      <c r="DM43" s="101"/>
      <c r="DN43" s="101"/>
      <c r="DO43" s="101"/>
      <c r="DP43" s="101"/>
      <c r="DQ43" s="101"/>
      <c r="DR43" s="101"/>
      <c r="DS43" s="101"/>
      <c r="DT43" s="101"/>
      <c r="DU43" s="101"/>
      <c r="DV43" s="101"/>
      <c r="DW43" s="101"/>
      <c r="DX43" s="101"/>
      <c r="DY43" s="101"/>
      <c r="DZ43" s="101"/>
      <c r="EA43" s="101"/>
      <c r="EB43" s="101"/>
      <c r="EC43" s="101"/>
      <c r="ED43" s="101"/>
      <c r="EE43" s="101"/>
      <c r="EF43" s="101"/>
      <c r="EG43" s="101"/>
      <c r="EH43" s="101"/>
      <c r="EI43" s="101"/>
      <c r="EJ43" s="101"/>
      <c r="EK43" s="101"/>
      <c r="EL43" s="101"/>
      <c r="EM43" s="101"/>
      <c r="EN43" s="101"/>
      <c r="EO43" s="101"/>
      <c r="EP43" s="101"/>
      <c r="EQ43" s="101"/>
      <c r="ER43" s="101"/>
      <c r="ES43" s="101"/>
      <c r="ET43" s="101"/>
      <c r="EU43" s="101"/>
      <c r="EV43" s="101"/>
      <c r="EW43" s="101"/>
      <c r="EX43" s="101"/>
      <c r="EY43" s="101"/>
      <c r="EZ43" s="101"/>
      <c r="FA43" s="101"/>
      <c r="FB43" s="101"/>
      <c r="FC43" s="101"/>
      <c r="FD43" s="101"/>
      <c r="FE43" s="101"/>
      <c r="FF43" s="101"/>
    </row>
    <row r="44" spans="1:163">
      <c r="A44" s="101"/>
      <c r="B44" s="101"/>
      <c r="C44" s="101"/>
      <c r="D44" s="101"/>
      <c r="E44" s="101"/>
      <c r="F44" s="101"/>
      <c r="G44" s="101"/>
      <c r="H44" s="101"/>
      <c r="I44" s="102"/>
      <c r="J44" s="102"/>
      <c r="K44" s="102"/>
      <c r="L44" s="102"/>
      <c r="M44" s="102"/>
      <c r="N44" s="102"/>
      <c r="O44" s="102"/>
      <c r="P44" s="101"/>
      <c r="Q44" s="86"/>
      <c r="R44" s="86"/>
      <c r="S44" s="86"/>
      <c r="T44" s="86"/>
      <c r="U44" s="86"/>
      <c r="V44" s="86"/>
      <c r="W44" s="86"/>
      <c r="X44" s="86"/>
      <c r="Y44" s="86"/>
      <c r="Z44" s="86"/>
      <c r="AA44" s="86"/>
      <c r="AB44" s="86"/>
      <c r="AC44" s="86"/>
      <c r="AD44" s="86"/>
      <c r="AE44" s="86"/>
      <c r="AF44" s="103"/>
      <c r="AG44" s="103"/>
      <c r="AH44" s="103"/>
      <c r="AI44" s="87"/>
      <c r="AJ44" s="87"/>
      <c r="AK44" s="87"/>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c r="CA44" s="101"/>
      <c r="CB44" s="101"/>
      <c r="CC44" s="101"/>
      <c r="CD44" s="101"/>
      <c r="CE44" s="101"/>
      <c r="CF44" s="101"/>
      <c r="CG44" s="101"/>
      <c r="CH44" s="101"/>
      <c r="CI44" s="101"/>
      <c r="CJ44" s="101"/>
      <c r="CK44" s="101"/>
      <c r="CL44" s="101"/>
      <c r="CM44" s="101"/>
      <c r="CN44" s="101"/>
      <c r="CO44" s="101"/>
      <c r="CP44" s="101"/>
      <c r="CQ44" s="101"/>
      <c r="CR44" s="101"/>
      <c r="CS44" s="101"/>
      <c r="CT44" s="101"/>
      <c r="CU44" s="101"/>
      <c r="CV44" s="101"/>
      <c r="CW44" s="101"/>
      <c r="CX44" s="101"/>
      <c r="CY44" s="101"/>
      <c r="CZ44" s="101"/>
      <c r="DA44" s="101"/>
      <c r="DB44" s="101"/>
      <c r="DC44" s="101"/>
      <c r="DD44" s="101"/>
      <c r="DE44" s="101"/>
      <c r="DF44" s="101"/>
      <c r="DG44" s="101"/>
      <c r="DH44" s="101"/>
      <c r="DI44" s="101"/>
      <c r="DJ44" s="101"/>
      <c r="DK44" s="101"/>
      <c r="DL44" s="101"/>
      <c r="DM44" s="101"/>
      <c r="DN44" s="101"/>
      <c r="DO44" s="101"/>
      <c r="DP44" s="101"/>
      <c r="DQ44" s="101"/>
      <c r="DR44" s="101"/>
      <c r="DS44" s="101"/>
      <c r="DT44" s="101"/>
      <c r="DU44" s="101"/>
      <c r="DV44" s="101"/>
      <c r="DW44" s="101"/>
      <c r="DX44" s="101"/>
      <c r="DY44" s="101"/>
      <c r="DZ44" s="101"/>
      <c r="EA44" s="101"/>
      <c r="EB44" s="101"/>
      <c r="EC44" s="101"/>
      <c r="ED44" s="101"/>
      <c r="EE44" s="101"/>
      <c r="EF44" s="101"/>
      <c r="EG44" s="101"/>
      <c r="EH44" s="101"/>
      <c r="EI44" s="101"/>
      <c r="EJ44" s="101"/>
      <c r="EK44" s="101"/>
      <c r="EL44" s="101"/>
      <c r="EM44" s="101"/>
      <c r="EN44" s="101"/>
      <c r="EO44" s="101"/>
      <c r="EP44" s="101"/>
      <c r="EQ44" s="101"/>
      <c r="ER44" s="101"/>
      <c r="ES44" s="101"/>
      <c r="ET44" s="101"/>
      <c r="EU44" s="101"/>
      <c r="EV44" s="101"/>
      <c r="EW44" s="101"/>
      <c r="EX44" s="101"/>
      <c r="EY44" s="101"/>
      <c r="EZ44" s="101"/>
      <c r="FA44" s="101"/>
      <c r="FB44" s="101"/>
      <c r="FC44" s="101"/>
      <c r="FD44" s="101"/>
      <c r="FE44" s="101"/>
      <c r="FF44" s="101"/>
    </row>
    <row r="45" spans="1:163" s="3" customFormat="1" ht="10.5" customHeight="1">
      <c r="A45" s="120"/>
      <c r="B45" s="120" t="s">
        <v>484</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0"/>
      <c r="DV45" s="120"/>
      <c r="DW45" s="120"/>
      <c r="DX45" s="120"/>
      <c r="DY45" s="120"/>
      <c r="DZ45" s="120"/>
      <c r="EA45" s="120"/>
      <c r="EB45" s="120"/>
      <c r="EC45" s="120"/>
      <c r="ED45" s="120"/>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row>
    <row r="46" spans="1:163" s="3" customFormat="1" ht="12.75" customHeight="1">
      <c r="A46" s="364" t="s">
        <v>392</v>
      </c>
      <c r="B46" s="364"/>
      <c r="C46" s="364"/>
      <c r="D46" s="364"/>
      <c r="E46" s="364"/>
      <c r="F46" s="364"/>
      <c r="G46" s="364"/>
      <c r="H46" s="364"/>
      <c r="I46" s="364"/>
      <c r="J46" s="364"/>
      <c r="K46" s="364"/>
      <c r="L46" s="364"/>
      <c r="M46" s="364"/>
      <c r="N46" s="364"/>
      <c r="O46" s="364"/>
      <c r="P46" s="364"/>
      <c r="Q46" s="364"/>
      <c r="R46" s="364"/>
      <c r="S46" s="364"/>
      <c r="T46" s="364"/>
      <c r="U46" s="364"/>
      <c r="V46" s="364"/>
      <c r="W46" s="364"/>
      <c r="X46" s="364"/>
      <c r="Y46" s="364"/>
      <c r="Z46" s="364"/>
      <c r="AA46" s="364"/>
      <c r="AB46" s="364"/>
      <c r="AC46" s="364"/>
      <c r="AD46" s="364"/>
      <c r="AE46" s="364"/>
      <c r="AF46" s="364"/>
      <c r="AG46" s="364"/>
      <c r="AH46" s="364"/>
      <c r="AI46" s="364"/>
      <c r="AJ46" s="364"/>
      <c r="AK46" s="364"/>
      <c r="AL46" s="364"/>
      <c r="AM46" s="364"/>
      <c r="AN46" s="364"/>
      <c r="AO46" s="364"/>
      <c r="AP46" s="364"/>
      <c r="AQ46" s="364"/>
      <c r="AR46" s="364"/>
      <c r="AS46" s="364"/>
      <c r="AT46" s="364"/>
      <c r="AU46" s="364"/>
      <c r="AV46" s="364"/>
      <c r="AW46" s="364"/>
      <c r="AX46" s="364"/>
      <c r="AY46" s="364"/>
      <c r="AZ46" s="364"/>
      <c r="BA46" s="364"/>
      <c r="BB46" s="364"/>
      <c r="BC46" s="364"/>
      <c r="BD46" s="364"/>
      <c r="BE46" s="364"/>
      <c r="BF46" s="364"/>
      <c r="BG46" s="364"/>
      <c r="BH46" s="364"/>
      <c r="BI46" s="364"/>
      <c r="BJ46" s="364"/>
      <c r="BK46" s="364"/>
      <c r="BL46" s="364"/>
      <c r="BM46" s="364"/>
      <c r="BN46" s="364"/>
      <c r="BO46" s="364"/>
      <c r="BP46" s="364"/>
      <c r="BQ46" s="364"/>
      <c r="BR46" s="364"/>
      <c r="BS46" s="364"/>
      <c r="BT46" s="364"/>
      <c r="BU46" s="364"/>
      <c r="BV46" s="364"/>
      <c r="BW46" s="364"/>
      <c r="BX46" s="364"/>
      <c r="BY46" s="364"/>
      <c r="BZ46" s="364"/>
      <c r="CA46" s="364"/>
      <c r="CB46" s="364"/>
      <c r="CC46" s="364"/>
      <c r="CD46" s="364"/>
      <c r="CE46" s="364"/>
      <c r="CF46" s="364"/>
      <c r="CG46" s="364"/>
      <c r="CH46" s="364"/>
      <c r="CI46" s="364"/>
      <c r="CJ46" s="364"/>
      <c r="CK46" s="364"/>
      <c r="CL46" s="364"/>
      <c r="CM46" s="364"/>
      <c r="CN46" s="364"/>
      <c r="CO46" s="364"/>
      <c r="CP46" s="364"/>
      <c r="CQ46" s="364"/>
      <c r="CR46" s="364"/>
      <c r="CS46" s="364"/>
      <c r="CT46" s="364"/>
      <c r="CU46" s="364"/>
      <c r="CV46" s="364"/>
      <c r="CW46" s="364"/>
      <c r="CX46" s="364"/>
      <c r="CY46" s="364"/>
      <c r="CZ46" s="364"/>
      <c r="DA46" s="364"/>
      <c r="DB46" s="364"/>
      <c r="DC46" s="364"/>
      <c r="DD46" s="364"/>
      <c r="DE46" s="364"/>
      <c r="DF46" s="364"/>
      <c r="DG46" s="364"/>
      <c r="DH46" s="364"/>
      <c r="DI46" s="364"/>
      <c r="DJ46" s="364"/>
      <c r="DK46" s="364"/>
      <c r="DL46" s="364"/>
      <c r="DM46" s="364"/>
      <c r="DN46" s="364"/>
      <c r="DO46" s="364"/>
      <c r="DP46" s="364"/>
      <c r="DQ46" s="364"/>
      <c r="DR46" s="364"/>
      <c r="DS46" s="364"/>
      <c r="DT46" s="364"/>
      <c r="DU46" s="364"/>
      <c r="DV46" s="364"/>
      <c r="DW46" s="364"/>
      <c r="DX46" s="364"/>
      <c r="DY46" s="364"/>
      <c r="DZ46" s="364"/>
      <c r="EA46" s="364"/>
      <c r="EB46" s="364"/>
      <c r="EC46" s="364"/>
      <c r="ED46" s="364"/>
      <c r="EE46" s="364"/>
      <c r="EF46" s="364"/>
      <c r="EG46" s="364"/>
      <c r="EH46" s="364"/>
      <c r="EI46" s="364"/>
      <c r="EJ46" s="364"/>
      <c r="EK46" s="364"/>
      <c r="EL46" s="364"/>
      <c r="EM46" s="364"/>
      <c r="EN46" s="364"/>
      <c r="EO46" s="364"/>
      <c r="EP46" s="364"/>
      <c r="EQ46" s="364"/>
      <c r="ER46" s="364"/>
      <c r="ES46" s="364"/>
      <c r="ET46" s="364"/>
      <c r="EU46" s="364"/>
      <c r="EV46" s="364"/>
      <c r="EW46" s="364"/>
      <c r="EX46" s="364"/>
      <c r="EY46" s="364"/>
      <c r="EZ46" s="364"/>
      <c r="FA46" s="364"/>
      <c r="FB46" s="364"/>
      <c r="FC46" s="364"/>
      <c r="FD46" s="364"/>
      <c r="FE46" s="364"/>
      <c r="FF46" s="364"/>
      <c r="FG46" s="364"/>
    </row>
    <row r="47" spans="1:163" s="3" customFormat="1" ht="10.5">
      <c r="A47" s="88" t="s">
        <v>393</v>
      </c>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88"/>
      <c r="AS47" s="88"/>
      <c r="AT47" s="88"/>
      <c r="AU47" s="88"/>
      <c r="AV47" s="88"/>
      <c r="AW47" s="88"/>
      <c r="AX47" s="88"/>
      <c r="AY47" s="88"/>
      <c r="AZ47" s="88"/>
      <c r="BA47" s="88"/>
      <c r="BB47" s="88"/>
      <c r="BC47" s="88"/>
      <c r="BD47" s="88"/>
      <c r="BE47" s="88"/>
      <c r="BF47" s="88"/>
      <c r="BG47" s="88"/>
      <c r="BH47" s="88"/>
      <c r="BI47" s="88"/>
      <c r="BJ47" s="88"/>
      <c r="BK47" s="88"/>
      <c r="BL47" s="88"/>
      <c r="BM47" s="88"/>
      <c r="BN47" s="88"/>
      <c r="BO47" s="88"/>
      <c r="BP47" s="88"/>
      <c r="BQ47" s="88"/>
      <c r="BR47" s="88"/>
      <c r="BS47" s="88"/>
      <c r="BT47" s="88"/>
      <c r="BU47" s="88"/>
      <c r="BV47" s="88"/>
      <c r="BW47" s="88"/>
      <c r="BX47" s="88"/>
      <c r="BY47" s="88"/>
      <c r="BZ47" s="88"/>
      <c r="CA47" s="88"/>
      <c r="CB47" s="88"/>
      <c r="CC47" s="88"/>
      <c r="CD47" s="88"/>
      <c r="CE47" s="88"/>
      <c r="CF47" s="88"/>
      <c r="CG47" s="88"/>
      <c r="CH47" s="88"/>
      <c r="CI47" s="88"/>
      <c r="CJ47" s="88"/>
      <c r="CK47" s="88"/>
      <c r="CL47" s="88"/>
      <c r="CM47" s="88"/>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0"/>
      <c r="DV47" s="120"/>
      <c r="DW47" s="120"/>
      <c r="DX47" s="120"/>
      <c r="DY47" s="120"/>
      <c r="DZ47" s="120"/>
      <c r="EA47" s="120"/>
      <c r="EB47" s="120"/>
      <c r="EC47" s="120"/>
      <c r="ED47" s="120"/>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row>
    <row r="48" spans="1:163" s="3" customFormat="1" ht="10.5">
      <c r="A48" s="365" t="s">
        <v>485</v>
      </c>
      <c r="B48" s="365"/>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c r="AG48" s="365"/>
      <c r="AH48" s="365"/>
      <c r="AI48" s="365"/>
      <c r="AJ48" s="365"/>
      <c r="AK48" s="365"/>
      <c r="AL48" s="365"/>
      <c r="AM48" s="365"/>
      <c r="AN48" s="365"/>
      <c r="AO48" s="365"/>
      <c r="AP48" s="365"/>
      <c r="AQ48" s="365"/>
      <c r="AR48" s="365"/>
      <c r="AS48" s="365"/>
      <c r="AT48" s="365"/>
      <c r="AU48" s="365"/>
      <c r="AV48" s="365"/>
      <c r="AW48" s="365"/>
      <c r="AX48" s="365"/>
      <c r="AY48" s="365"/>
      <c r="AZ48" s="365"/>
      <c r="BA48" s="365"/>
      <c r="BB48" s="365"/>
      <c r="BC48" s="365"/>
      <c r="BD48" s="365"/>
      <c r="BE48" s="365"/>
      <c r="BF48" s="365"/>
      <c r="BG48" s="365"/>
      <c r="BH48" s="365"/>
      <c r="BI48" s="365"/>
      <c r="BJ48" s="365"/>
      <c r="BK48" s="365"/>
      <c r="BL48" s="365"/>
      <c r="BM48" s="365"/>
      <c r="BN48" s="365"/>
      <c r="BO48" s="365"/>
      <c r="BP48" s="365"/>
      <c r="BQ48" s="365"/>
      <c r="BR48" s="365"/>
      <c r="BS48" s="365"/>
      <c r="BT48" s="365"/>
      <c r="BU48" s="365"/>
      <c r="BV48" s="365"/>
      <c r="BW48" s="365"/>
      <c r="BX48" s="365"/>
      <c r="BY48" s="365"/>
      <c r="BZ48" s="365"/>
      <c r="CA48" s="365"/>
      <c r="CB48" s="365"/>
      <c r="CC48" s="365"/>
      <c r="CD48" s="365"/>
      <c r="CE48" s="365"/>
      <c r="CF48" s="365"/>
      <c r="CG48" s="365"/>
      <c r="CH48" s="365"/>
      <c r="CI48" s="365"/>
      <c r="CJ48" s="365"/>
      <c r="CK48" s="365"/>
      <c r="CL48" s="365"/>
      <c r="CM48" s="365"/>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0"/>
      <c r="DV48" s="120"/>
      <c r="DW48" s="120"/>
      <c r="DX48" s="120"/>
      <c r="DY48" s="120"/>
      <c r="DZ48" s="120"/>
      <c r="EA48" s="120"/>
      <c r="EB48" s="120"/>
      <c r="EC48" s="120"/>
      <c r="ED48" s="120"/>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row>
    <row r="49" spans="1:163" s="3" customFormat="1" ht="10.5">
      <c r="A49" s="359" t="s">
        <v>486</v>
      </c>
      <c r="B49" s="359"/>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c r="AF49" s="359"/>
      <c r="AG49" s="359"/>
      <c r="AH49" s="359"/>
      <c r="AI49" s="359"/>
      <c r="AJ49" s="359"/>
      <c r="AK49" s="359"/>
      <c r="AL49" s="359"/>
      <c r="AM49" s="359"/>
      <c r="AN49" s="359"/>
      <c r="AO49" s="359"/>
      <c r="AP49" s="359"/>
      <c r="AQ49" s="359"/>
      <c r="AR49" s="359"/>
      <c r="AS49" s="359"/>
      <c r="AT49" s="359"/>
      <c r="AU49" s="359"/>
      <c r="AV49" s="359"/>
      <c r="AW49" s="359"/>
      <c r="AX49" s="359"/>
      <c r="AY49" s="359"/>
      <c r="AZ49" s="359"/>
      <c r="BA49" s="359"/>
      <c r="BB49" s="359"/>
      <c r="BC49" s="359"/>
      <c r="BD49" s="359"/>
      <c r="BE49" s="359"/>
      <c r="BF49" s="359"/>
      <c r="BG49" s="359"/>
      <c r="BH49" s="359"/>
      <c r="BI49" s="359"/>
      <c r="BJ49" s="359"/>
      <c r="BK49" s="359"/>
      <c r="BL49" s="359"/>
      <c r="BM49" s="359"/>
      <c r="BN49" s="359"/>
      <c r="BO49" s="359"/>
      <c r="BP49" s="359"/>
      <c r="BQ49" s="359"/>
      <c r="BR49" s="359"/>
      <c r="BS49" s="359"/>
      <c r="BT49" s="359"/>
      <c r="BU49" s="359"/>
      <c r="BV49" s="359"/>
      <c r="BW49" s="359"/>
      <c r="BX49" s="359"/>
      <c r="BY49" s="359"/>
      <c r="BZ49" s="359"/>
      <c r="CA49" s="359"/>
      <c r="CB49" s="359"/>
      <c r="CC49" s="359"/>
      <c r="CD49" s="359"/>
      <c r="CE49" s="359"/>
      <c r="CF49" s="359"/>
      <c r="CG49" s="359"/>
      <c r="CH49" s="359"/>
      <c r="CI49" s="359"/>
      <c r="CJ49" s="359"/>
      <c r="CK49" s="359"/>
      <c r="CL49" s="359"/>
      <c r="CM49" s="359"/>
      <c r="CN49" s="359"/>
      <c r="CO49" s="359"/>
      <c r="CP49" s="359"/>
      <c r="CQ49" s="359"/>
      <c r="CR49" s="359"/>
      <c r="CS49" s="359"/>
      <c r="CT49" s="359"/>
      <c r="CU49" s="359"/>
      <c r="CV49" s="359"/>
      <c r="CW49" s="359"/>
      <c r="CX49" s="359"/>
      <c r="CY49" s="359"/>
      <c r="CZ49" s="359"/>
      <c r="DA49" s="359"/>
      <c r="DB49" s="359"/>
      <c r="DC49" s="359"/>
      <c r="DD49" s="359"/>
      <c r="DE49" s="359"/>
      <c r="DF49" s="359"/>
      <c r="DG49" s="359"/>
      <c r="DH49" s="359"/>
      <c r="DI49" s="359"/>
      <c r="DJ49" s="359"/>
      <c r="DK49" s="359"/>
      <c r="DL49" s="359"/>
      <c r="DM49" s="359"/>
      <c r="DN49" s="359"/>
      <c r="DO49" s="359"/>
      <c r="DP49" s="359"/>
      <c r="DQ49" s="359"/>
      <c r="DR49" s="359"/>
      <c r="DS49" s="359"/>
      <c r="DT49" s="359"/>
      <c r="DU49" s="359"/>
      <c r="DV49" s="359"/>
      <c r="DW49" s="359"/>
      <c r="DX49" s="359"/>
      <c r="DY49" s="359"/>
      <c r="DZ49" s="359"/>
      <c r="EA49" s="359"/>
      <c r="EB49" s="359"/>
      <c r="EC49" s="359"/>
      <c r="ED49" s="359"/>
      <c r="EE49" s="359"/>
      <c r="EF49" s="359"/>
      <c r="EG49" s="359"/>
      <c r="EH49" s="359"/>
      <c r="EI49" s="359"/>
      <c r="EJ49" s="359"/>
      <c r="EK49" s="359"/>
      <c r="EL49" s="359"/>
      <c r="EM49" s="359"/>
      <c r="EN49" s="359"/>
      <c r="EO49" s="359"/>
      <c r="EP49" s="359"/>
      <c r="EQ49" s="359"/>
      <c r="ER49" s="359"/>
      <c r="ES49" s="359"/>
      <c r="ET49" s="359"/>
      <c r="EU49" s="359"/>
      <c r="EV49" s="359"/>
      <c r="EW49" s="359"/>
      <c r="EX49" s="359"/>
      <c r="EY49" s="359"/>
      <c r="EZ49" s="359"/>
      <c r="FA49" s="359"/>
      <c r="FB49" s="359"/>
      <c r="FC49" s="359"/>
      <c r="FD49" s="359"/>
      <c r="FE49" s="359"/>
      <c r="FF49" s="359"/>
      <c r="FG49" s="359"/>
    </row>
    <row r="50" spans="1:163" s="3" customFormat="1" ht="11.25" customHeight="1">
      <c r="A50" s="365" t="s">
        <v>394</v>
      </c>
      <c r="B50" s="365"/>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c r="AG50" s="365"/>
      <c r="AH50" s="365"/>
      <c r="AI50" s="365"/>
      <c r="AJ50" s="365"/>
      <c r="AK50" s="365"/>
      <c r="AL50" s="365"/>
      <c r="AM50" s="365"/>
      <c r="AN50" s="365"/>
      <c r="AO50" s="365"/>
      <c r="AP50" s="365"/>
      <c r="AQ50" s="365"/>
      <c r="AR50" s="365"/>
      <c r="AS50" s="365"/>
      <c r="AT50" s="365"/>
      <c r="AU50" s="365"/>
      <c r="AV50" s="365"/>
      <c r="AW50" s="365"/>
      <c r="AX50" s="365"/>
      <c r="AY50" s="365"/>
      <c r="AZ50" s="365"/>
      <c r="BA50" s="365"/>
      <c r="BB50" s="365"/>
      <c r="BC50" s="365"/>
      <c r="BD50" s="365"/>
      <c r="BE50" s="365"/>
      <c r="BF50" s="365"/>
      <c r="BG50" s="365"/>
      <c r="BH50" s="365"/>
      <c r="BI50" s="365"/>
      <c r="BJ50" s="365"/>
      <c r="BK50" s="365"/>
      <c r="BL50" s="365"/>
      <c r="BM50" s="365"/>
      <c r="BN50" s="365"/>
      <c r="BO50" s="365"/>
      <c r="BP50" s="365"/>
      <c r="BQ50" s="365"/>
      <c r="BR50" s="365"/>
      <c r="BS50" s="365"/>
      <c r="BT50" s="365"/>
      <c r="BU50" s="365"/>
      <c r="BV50" s="365"/>
      <c r="BW50" s="365"/>
      <c r="BX50" s="365"/>
      <c r="BY50" s="365"/>
      <c r="BZ50" s="365"/>
      <c r="CA50" s="365"/>
      <c r="CB50" s="365"/>
      <c r="CC50" s="365"/>
      <c r="CD50" s="365"/>
      <c r="CE50" s="365"/>
      <c r="CF50" s="365"/>
      <c r="CG50" s="365"/>
      <c r="CH50" s="365"/>
      <c r="CI50" s="365"/>
      <c r="CJ50" s="365"/>
      <c r="CK50" s="365"/>
      <c r="CL50" s="365"/>
      <c r="CM50" s="365"/>
      <c r="CN50" s="365"/>
      <c r="CO50" s="365"/>
      <c r="CP50" s="365"/>
      <c r="CQ50" s="365"/>
      <c r="CR50" s="365"/>
      <c r="CS50" s="365"/>
      <c r="CT50" s="365"/>
      <c r="CU50" s="365"/>
      <c r="CV50" s="365"/>
      <c r="CW50" s="365"/>
      <c r="CX50" s="365"/>
      <c r="CY50" s="365"/>
      <c r="CZ50" s="365"/>
      <c r="DA50" s="365"/>
      <c r="DB50" s="365"/>
      <c r="DC50" s="365"/>
      <c r="DD50" s="365"/>
      <c r="DE50" s="365"/>
      <c r="DF50" s="365"/>
      <c r="DG50" s="365"/>
      <c r="DH50" s="365"/>
      <c r="DI50" s="365"/>
      <c r="DJ50" s="365"/>
      <c r="DK50" s="365"/>
      <c r="DL50" s="365"/>
      <c r="DM50" s="365"/>
      <c r="DN50" s="365"/>
      <c r="DO50" s="365"/>
      <c r="DP50" s="365"/>
      <c r="DQ50" s="365"/>
      <c r="DR50" s="365"/>
      <c r="DS50" s="365"/>
      <c r="DT50" s="365"/>
      <c r="DU50" s="365"/>
      <c r="DV50" s="365"/>
      <c r="DW50" s="365"/>
      <c r="DX50" s="365"/>
      <c r="DY50" s="365"/>
      <c r="DZ50" s="365"/>
      <c r="EA50" s="365"/>
      <c r="EB50" s="365"/>
      <c r="EC50" s="365"/>
      <c r="ED50" s="365"/>
      <c r="EE50" s="365"/>
      <c r="EF50" s="365"/>
      <c r="EG50" s="365"/>
      <c r="EH50" s="365"/>
      <c r="EI50" s="365"/>
      <c r="EJ50" s="365"/>
      <c r="EK50" s="365"/>
      <c r="EL50" s="365"/>
      <c r="EM50" s="365"/>
      <c r="EN50" s="365"/>
      <c r="EO50" s="365"/>
      <c r="EP50" s="365"/>
      <c r="EQ50" s="365"/>
      <c r="ER50" s="365"/>
      <c r="ES50" s="365"/>
      <c r="ET50" s="365"/>
      <c r="EU50" s="365"/>
      <c r="EV50" s="365"/>
      <c r="EW50" s="365"/>
      <c r="EX50" s="365"/>
      <c r="EY50" s="365"/>
      <c r="EZ50" s="365"/>
      <c r="FA50" s="365"/>
      <c r="FB50" s="365"/>
      <c r="FC50" s="365"/>
      <c r="FD50" s="365"/>
      <c r="FE50" s="365"/>
      <c r="FF50" s="365"/>
      <c r="FG50" s="365"/>
    </row>
    <row r="51" spans="1:163" s="3" customFormat="1" ht="20.25" customHeight="1">
      <c r="A51" s="359" t="s">
        <v>395</v>
      </c>
      <c r="B51" s="359"/>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c r="AF51" s="359"/>
      <c r="AG51" s="359"/>
      <c r="AH51" s="359"/>
      <c r="AI51" s="359"/>
      <c r="AJ51" s="359"/>
      <c r="AK51" s="359"/>
      <c r="AL51" s="359"/>
      <c r="AM51" s="359"/>
      <c r="AN51" s="359"/>
      <c r="AO51" s="359"/>
      <c r="AP51" s="359"/>
      <c r="AQ51" s="359"/>
      <c r="AR51" s="359"/>
      <c r="AS51" s="359"/>
      <c r="AT51" s="359"/>
      <c r="AU51" s="359"/>
      <c r="AV51" s="359"/>
      <c r="AW51" s="359"/>
      <c r="AX51" s="359"/>
      <c r="AY51" s="359"/>
      <c r="AZ51" s="359"/>
      <c r="BA51" s="359"/>
      <c r="BB51" s="359"/>
      <c r="BC51" s="359"/>
      <c r="BD51" s="359"/>
      <c r="BE51" s="359"/>
      <c r="BF51" s="359"/>
      <c r="BG51" s="359"/>
      <c r="BH51" s="359"/>
      <c r="BI51" s="359"/>
      <c r="BJ51" s="359"/>
      <c r="BK51" s="359"/>
      <c r="BL51" s="359"/>
      <c r="BM51" s="359"/>
      <c r="BN51" s="359"/>
      <c r="BO51" s="359"/>
      <c r="BP51" s="359"/>
      <c r="BQ51" s="359"/>
      <c r="BR51" s="359"/>
      <c r="BS51" s="359"/>
      <c r="BT51" s="359"/>
      <c r="BU51" s="359"/>
      <c r="BV51" s="359"/>
      <c r="BW51" s="359"/>
      <c r="BX51" s="359"/>
      <c r="BY51" s="359"/>
      <c r="BZ51" s="359"/>
      <c r="CA51" s="359"/>
      <c r="CB51" s="359"/>
      <c r="CC51" s="359"/>
      <c r="CD51" s="359"/>
      <c r="CE51" s="359"/>
      <c r="CF51" s="359"/>
      <c r="CG51" s="359"/>
      <c r="CH51" s="359"/>
      <c r="CI51" s="359"/>
      <c r="CJ51" s="359"/>
      <c r="CK51" s="359"/>
      <c r="CL51" s="359"/>
      <c r="CM51" s="359"/>
      <c r="CN51" s="359"/>
      <c r="CO51" s="359"/>
      <c r="CP51" s="359"/>
      <c r="CQ51" s="359"/>
      <c r="CR51" s="359"/>
      <c r="CS51" s="359"/>
      <c r="CT51" s="359"/>
      <c r="CU51" s="359"/>
      <c r="CV51" s="359"/>
      <c r="CW51" s="359"/>
      <c r="CX51" s="359"/>
      <c r="CY51" s="359"/>
      <c r="CZ51" s="359"/>
      <c r="DA51" s="359"/>
      <c r="DB51" s="359"/>
      <c r="DC51" s="359"/>
      <c r="DD51" s="359"/>
      <c r="DE51" s="359"/>
      <c r="DF51" s="359"/>
      <c r="DG51" s="359"/>
      <c r="DH51" s="359"/>
      <c r="DI51" s="359"/>
      <c r="DJ51" s="359"/>
      <c r="DK51" s="359"/>
      <c r="DL51" s="359"/>
      <c r="DM51" s="359"/>
      <c r="DN51" s="359"/>
      <c r="DO51" s="359"/>
      <c r="DP51" s="359"/>
      <c r="DQ51" s="359"/>
      <c r="DR51" s="359"/>
      <c r="DS51" s="359"/>
      <c r="DT51" s="359"/>
      <c r="DU51" s="359"/>
      <c r="DV51" s="359"/>
      <c r="DW51" s="359"/>
      <c r="DX51" s="359"/>
      <c r="DY51" s="359"/>
      <c r="DZ51" s="359"/>
      <c r="EA51" s="359"/>
      <c r="EB51" s="359"/>
      <c r="EC51" s="359"/>
      <c r="ED51" s="359"/>
      <c r="EE51" s="359"/>
      <c r="EF51" s="359"/>
      <c r="EG51" s="359"/>
      <c r="EH51" s="359"/>
      <c r="EI51" s="359"/>
      <c r="EJ51" s="359"/>
      <c r="EK51" s="359"/>
      <c r="EL51" s="359"/>
      <c r="EM51" s="359"/>
      <c r="EN51" s="359"/>
      <c r="EO51" s="359"/>
      <c r="EP51" s="359"/>
      <c r="EQ51" s="359"/>
      <c r="ER51" s="359"/>
      <c r="ES51" s="359"/>
      <c r="ET51" s="359"/>
      <c r="EU51" s="359"/>
      <c r="EV51" s="359"/>
      <c r="EW51" s="359"/>
      <c r="EX51" s="359"/>
      <c r="EY51" s="359"/>
      <c r="EZ51" s="359"/>
      <c r="FA51" s="359"/>
      <c r="FB51" s="359"/>
      <c r="FC51" s="359"/>
      <c r="FD51" s="359"/>
      <c r="FE51" s="359"/>
      <c r="FF51" s="359"/>
      <c r="FG51" s="359"/>
    </row>
    <row r="52" spans="1:163" s="3" customFormat="1" ht="21" customHeight="1">
      <c r="A52" s="359" t="s">
        <v>396</v>
      </c>
      <c r="B52" s="359"/>
      <c r="C52" s="359"/>
      <c r="D52" s="359"/>
      <c r="E52" s="359"/>
      <c r="F52" s="359"/>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59"/>
      <c r="AM52" s="359"/>
      <c r="AN52" s="359"/>
      <c r="AO52" s="359"/>
      <c r="AP52" s="359"/>
      <c r="AQ52" s="359"/>
      <c r="AR52" s="359"/>
      <c r="AS52" s="359"/>
      <c r="AT52" s="359"/>
      <c r="AU52" s="359"/>
      <c r="AV52" s="359"/>
      <c r="AW52" s="359"/>
      <c r="AX52" s="359"/>
      <c r="AY52" s="359"/>
      <c r="AZ52" s="359"/>
      <c r="BA52" s="359"/>
      <c r="BB52" s="359"/>
      <c r="BC52" s="359"/>
      <c r="BD52" s="359"/>
      <c r="BE52" s="359"/>
      <c r="BF52" s="359"/>
      <c r="BG52" s="359"/>
      <c r="BH52" s="359"/>
      <c r="BI52" s="359"/>
      <c r="BJ52" s="359"/>
      <c r="BK52" s="359"/>
      <c r="BL52" s="359"/>
      <c r="BM52" s="359"/>
      <c r="BN52" s="359"/>
      <c r="BO52" s="359"/>
      <c r="BP52" s="359"/>
      <c r="BQ52" s="359"/>
      <c r="BR52" s="359"/>
      <c r="BS52" s="359"/>
      <c r="BT52" s="359"/>
      <c r="BU52" s="359"/>
      <c r="BV52" s="359"/>
      <c r="BW52" s="359"/>
      <c r="BX52" s="359"/>
      <c r="BY52" s="359"/>
      <c r="BZ52" s="359"/>
      <c r="CA52" s="359"/>
      <c r="CB52" s="359"/>
      <c r="CC52" s="359"/>
      <c r="CD52" s="359"/>
      <c r="CE52" s="359"/>
      <c r="CF52" s="359"/>
      <c r="CG52" s="359"/>
      <c r="CH52" s="359"/>
      <c r="CI52" s="359"/>
      <c r="CJ52" s="359"/>
      <c r="CK52" s="359"/>
      <c r="CL52" s="359"/>
      <c r="CM52" s="359"/>
      <c r="CN52" s="359"/>
      <c r="CO52" s="359"/>
      <c r="CP52" s="359"/>
      <c r="CQ52" s="359"/>
      <c r="CR52" s="359"/>
      <c r="CS52" s="359"/>
      <c r="CT52" s="359"/>
      <c r="CU52" s="359"/>
      <c r="CV52" s="359"/>
      <c r="CW52" s="359"/>
      <c r="CX52" s="359"/>
      <c r="CY52" s="359"/>
      <c r="CZ52" s="359"/>
      <c r="DA52" s="359"/>
      <c r="DB52" s="359"/>
      <c r="DC52" s="359"/>
      <c r="DD52" s="359"/>
      <c r="DE52" s="359"/>
      <c r="DF52" s="359"/>
      <c r="DG52" s="359"/>
      <c r="DH52" s="359"/>
      <c r="DI52" s="359"/>
      <c r="DJ52" s="359"/>
      <c r="DK52" s="359"/>
      <c r="DL52" s="359"/>
      <c r="DM52" s="359"/>
      <c r="DN52" s="359"/>
      <c r="DO52" s="359"/>
      <c r="DP52" s="359"/>
      <c r="DQ52" s="359"/>
      <c r="DR52" s="359"/>
      <c r="DS52" s="359"/>
      <c r="DT52" s="359"/>
      <c r="DU52" s="359"/>
      <c r="DV52" s="359"/>
      <c r="DW52" s="359"/>
      <c r="DX52" s="359"/>
      <c r="DY52" s="359"/>
      <c r="DZ52" s="359"/>
      <c r="EA52" s="359"/>
      <c r="EB52" s="359"/>
      <c r="EC52" s="359"/>
      <c r="ED52" s="359"/>
      <c r="EE52" s="359"/>
      <c r="EF52" s="359"/>
      <c r="EG52" s="359"/>
      <c r="EH52" s="359"/>
      <c r="EI52" s="359"/>
      <c r="EJ52" s="359"/>
      <c r="EK52" s="359"/>
      <c r="EL52" s="359"/>
      <c r="EM52" s="359"/>
      <c r="EN52" s="359"/>
      <c r="EO52" s="359"/>
      <c r="EP52" s="359"/>
      <c r="EQ52" s="359"/>
      <c r="ER52" s="359"/>
      <c r="ES52" s="359"/>
      <c r="ET52" s="359"/>
      <c r="EU52" s="359"/>
      <c r="EV52" s="359"/>
      <c r="EW52" s="359"/>
      <c r="EX52" s="359"/>
      <c r="EY52" s="359"/>
      <c r="EZ52" s="359"/>
      <c r="FA52" s="359"/>
      <c r="FB52" s="359"/>
      <c r="FC52" s="359"/>
      <c r="FD52" s="359"/>
      <c r="FE52" s="359"/>
      <c r="FF52" s="359"/>
      <c r="FG52" s="359"/>
    </row>
    <row r="53" spans="1:163" s="3" customFormat="1" ht="21.75" customHeight="1">
      <c r="A53" s="359" t="s">
        <v>397</v>
      </c>
      <c r="B53" s="359"/>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359"/>
      <c r="AG53" s="359"/>
      <c r="AH53" s="359"/>
      <c r="AI53" s="359"/>
      <c r="AJ53" s="359"/>
      <c r="AK53" s="359"/>
      <c r="AL53" s="359"/>
      <c r="AM53" s="359"/>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59"/>
      <c r="BR53" s="359"/>
      <c r="BS53" s="359"/>
      <c r="BT53" s="359"/>
      <c r="BU53" s="359"/>
      <c r="BV53" s="359"/>
      <c r="BW53" s="359"/>
      <c r="BX53" s="359"/>
      <c r="BY53" s="359"/>
      <c r="BZ53" s="359"/>
      <c r="CA53" s="359"/>
      <c r="CB53" s="359"/>
      <c r="CC53" s="359"/>
      <c r="CD53" s="359"/>
      <c r="CE53" s="359"/>
      <c r="CF53" s="359"/>
      <c r="CG53" s="359"/>
      <c r="CH53" s="359"/>
      <c r="CI53" s="359"/>
      <c r="CJ53" s="359"/>
      <c r="CK53" s="359"/>
      <c r="CL53" s="359"/>
      <c r="CM53" s="359"/>
      <c r="CN53" s="359"/>
      <c r="CO53" s="359"/>
      <c r="CP53" s="359"/>
      <c r="CQ53" s="359"/>
      <c r="CR53" s="359"/>
      <c r="CS53" s="359"/>
      <c r="CT53" s="359"/>
      <c r="CU53" s="359"/>
      <c r="CV53" s="359"/>
      <c r="CW53" s="359"/>
      <c r="CX53" s="359"/>
      <c r="CY53" s="359"/>
      <c r="CZ53" s="359"/>
      <c r="DA53" s="359"/>
      <c r="DB53" s="359"/>
      <c r="DC53" s="359"/>
      <c r="DD53" s="359"/>
      <c r="DE53" s="359"/>
      <c r="DF53" s="359"/>
      <c r="DG53" s="359"/>
      <c r="DH53" s="359"/>
      <c r="DI53" s="359"/>
      <c r="DJ53" s="359"/>
      <c r="DK53" s="359"/>
      <c r="DL53" s="359"/>
      <c r="DM53" s="359"/>
      <c r="DN53" s="359"/>
      <c r="DO53" s="359"/>
      <c r="DP53" s="359"/>
      <c r="DQ53" s="359"/>
      <c r="DR53" s="359"/>
      <c r="DS53" s="359"/>
      <c r="DT53" s="359"/>
      <c r="DU53" s="359"/>
      <c r="DV53" s="359"/>
      <c r="DW53" s="359"/>
      <c r="DX53" s="359"/>
      <c r="DY53" s="359"/>
      <c r="DZ53" s="359"/>
      <c r="EA53" s="359"/>
      <c r="EB53" s="359"/>
      <c r="EC53" s="359"/>
      <c r="ED53" s="359"/>
      <c r="EE53" s="359"/>
      <c r="EF53" s="359"/>
      <c r="EG53" s="359"/>
      <c r="EH53" s="359"/>
      <c r="EI53" s="359"/>
      <c r="EJ53" s="359"/>
      <c r="EK53" s="359"/>
      <c r="EL53" s="359"/>
      <c r="EM53" s="359"/>
      <c r="EN53" s="359"/>
      <c r="EO53" s="359"/>
      <c r="EP53" s="359"/>
      <c r="EQ53" s="359"/>
      <c r="ER53" s="359"/>
      <c r="ES53" s="359"/>
      <c r="ET53" s="359"/>
      <c r="EU53" s="359"/>
      <c r="EV53" s="359"/>
      <c r="EW53" s="359"/>
      <c r="EX53" s="359"/>
      <c r="EY53" s="359"/>
      <c r="EZ53" s="359"/>
      <c r="FA53" s="359"/>
      <c r="FB53" s="359"/>
      <c r="FC53" s="359"/>
      <c r="FD53" s="359"/>
      <c r="FE53" s="359"/>
      <c r="FF53" s="359"/>
      <c r="FG53" s="359"/>
    </row>
    <row r="54" spans="1:163" s="3" customFormat="1" ht="10.5">
      <c r="A54" s="89"/>
      <c r="B54" s="89" t="s">
        <v>398</v>
      </c>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c r="AM54" s="89"/>
      <c r="AN54" s="89"/>
      <c r="AO54" s="89"/>
      <c r="AP54" s="89"/>
      <c r="AQ54" s="89"/>
      <c r="AR54" s="89"/>
      <c r="AS54" s="89"/>
      <c r="AT54" s="89"/>
      <c r="AU54" s="89"/>
      <c r="AV54" s="89"/>
      <c r="AW54" s="89"/>
      <c r="AX54" s="89"/>
      <c r="AY54" s="89"/>
      <c r="AZ54" s="89"/>
      <c r="BA54" s="89"/>
      <c r="BB54" s="89"/>
      <c r="BC54" s="89"/>
      <c r="BD54" s="89"/>
      <c r="BE54" s="89"/>
      <c r="BF54" s="89"/>
      <c r="BG54" s="89"/>
      <c r="BH54" s="89"/>
      <c r="BI54" s="89"/>
      <c r="BJ54" s="89"/>
      <c r="BK54" s="89"/>
      <c r="BL54" s="89"/>
      <c r="BM54" s="89"/>
      <c r="BN54" s="89"/>
      <c r="BO54" s="89"/>
      <c r="BP54" s="89"/>
      <c r="BQ54" s="89"/>
      <c r="BR54" s="89"/>
      <c r="BS54" s="89"/>
      <c r="BT54" s="89"/>
      <c r="BU54" s="89"/>
      <c r="BV54" s="89"/>
      <c r="BW54" s="89"/>
      <c r="BX54" s="89"/>
      <c r="BY54" s="89"/>
      <c r="BZ54" s="89"/>
      <c r="CA54" s="89"/>
      <c r="CB54" s="89"/>
      <c r="CC54" s="89"/>
      <c r="CD54" s="89"/>
      <c r="CE54" s="89"/>
      <c r="CF54" s="89"/>
      <c r="CG54" s="89"/>
      <c r="CH54" s="89"/>
      <c r="CI54" s="89"/>
      <c r="CJ54" s="89"/>
      <c r="CK54" s="89"/>
      <c r="CL54" s="89"/>
      <c r="CM54" s="89"/>
      <c r="CN54" s="89"/>
      <c r="CO54" s="89"/>
      <c r="CP54" s="89"/>
      <c r="CQ54" s="89"/>
      <c r="CR54" s="89"/>
      <c r="CS54" s="89"/>
      <c r="CT54" s="89"/>
      <c r="CU54" s="89"/>
      <c r="CV54" s="89"/>
      <c r="CW54" s="89"/>
      <c r="CX54" s="89"/>
      <c r="CY54" s="89"/>
      <c r="CZ54" s="89"/>
      <c r="DA54" s="89"/>
      <c r="DB54" s="89"/>
      <c r="DC54" s="89"/>
      <c r="DD54" s="89"/>
      <c r="DE54" s="89"/>
      <c r="DF54" s="89"/>
      <c r="DG54" s="89"/>
      <c r="DH54" s="89"/>
      <c r="DI54" s="89"/>
      <c r="DJ54" s="89"/>
      <c r="DK54" s="89"/>
      <c r="DL54" s="89"/>
      <c r="DM54" s="89"/>
      <c r="DN54" s="89"/>
      <c r="DO54" s="89"/>
      <c r="DP54" s="89"/>
      <c r="DQ54" s="89"/>
      <c r="DR54" s="89"/>
      <c r="DS54" s="89"/>
      <c r="DT54" s="89"/>
      <c r="DU54" s="89"/>
      <c r="DV54" s="89"/>
      <c r="DW54" s="89"/>
      <c r="DX54" s="89"/>
      <c r="DY54" s="89"/>
      <c r="DZ54" s="89"/>
      <c r="EA54" s="89"/>
      <c r="EB54" s="89"/>
      <c r="EC54" s="89"/>
      <c r="ED54" s="89"/>
      <c r="EE54" s="89"/>
      <c r="EF54" s="89"/>
      <c r="EG54" s="89"/>
      <c r="EH54" s="89"/>
      <c r="EI54" s="89"/>
      <c r="EJ54" s="89"/>
      <c r="EK54" s="89"/>
      <c r="EL54" s="89"/>
      <c r="EM54" s="89"/>
      <c r="EN54" s="89"/>
      <c r="EO54" s="89"/>
      <c r="EP54" s="89"/>
      <c r="EQ54" s="89"/>
      <c r="ER54" s="89"/>
      <c r="ES54" s="89"/>
      <c r="ET54" s="89"/>
      <c r="EU54" s="89"/>
      <c r="EV54" s="89"/>
      <c r="EW54" s="89"/>
      <c r="EX54" s="89"/>
      <c r="EY54" s="89"/>
      <c r="EZ54" s="89"/>
      <c r="FA54" s="89"/>
      <c r="FB54" s="89"/>
      <c r="FC54" s="89"/>
      <c r="FD54" s="89"/>
      <c r="FE54" s="89"/>
      <c r="FF54" s="89"/>
      <c r="FG54" s="126"/>
    </row>
    <row r="55" spans="1:163" s="3" customFormat="1" ht="12" customHeight="1">
      <c r="A55" s="120" t="s">
        <v>399</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c r="BM55" s="120"/>
      <c r="BN55" s="120"/>
      <c r="BO55" s="120"/>
      <c r="BP55" s="120"/>
      <c r="BQ55" s="120"/>
      <c r="BR55" s="120"/>
      <c r="BS55" s="120"/>
      <c r="BT55" s="120"/>
      <c r="BU55" s="120"/>
      <c r="BV55" s="120"/>
      <c r="BW55" s="120"/>
      <c r="BX55" s="120"/>
      <c r="BY55" s="120"/>
      <c r="BZ55" s="120"/>
      <c r="CA55" s="120"/>
      <c r="CB55" s="120"/>
      <c r="CC55" s="120"/>
      <c r="CD55" s="120"/>
      <c r="CE55" s="120"/>
      <c r="CF55" s="120"/>
      <c r="CG55" s="120"/>
      <c r="CH55" s="120"/>
      <c r="CI55" s="120"/>
      <c r="CJ55" s="120"/>
      <c r="CK55" s="120"/>
      <c r="CL55" s="120"/>
      <c r="CM55" s="120"/>
      <c r="CN55" s="120"/>
      <c r="CO55" s="120"/>
      <c r="CP55" s="120"/>
      <c r="CQ55" s="120"/>
      <c r="CR55" s="120"/>
      <c r="CS55" s="120"/>
      <c r="CT55" s="120"/>
      <c r="CU55" s="120"/>
      <c r="CV55" s="120"/>
      <c r="CW55" s="120"/>
      <c r="CX55" s="120"/>
      <c r="CY55" s="120"/>
      <c r="CZ55" s="120"/>
      <c r="DA55" s="120"/>
      <c r="DB55" s="120"/>
      <c r="DC55" s="120"/>
      <c r="DD55" s="120"/>
      <c r="DE55" s="120"/>
      <c r="DF55" s="120"/>
      <c r="DG55" s="120"/>
      <c r="DH55" s="120"/>
      <c r="DI55" s="120"/>
      <c r="DJ55" s="120"/>
      <c r="DK55" s="120"/>
      <c r="DL55" s="120"/>
      <c r="DM55" s="120"/>
      <c r="DN55" s="120"/>
      <c r="DO55" s="120"/>
      <c r="DP55" s="120"/>
      <c r="DQ55" s="120"/>
      <c r="DR55" s="120"/>
      <c r="DS55" s="120"/>
      <c r="DT55" s="120"/>
      <c r="DU55" s="120"/>
      <c r="DV55" s="120"/>
      <c r="DW55" s="120"/>
      <c r="DX55" s="120"/>
      <c r="DY55" s="120"/>
      <c r="DZ55" s="120"/>
      <c r="EA55" s="120"/>
      <c r="EB55" s="120"/>
      <c r="EC55" s="120"/>
      <c r="ED55" s="120"/>
      <c r="EE55" s="120"/>
      <c r="EF55" s="120"/>
      <c r="EG55" s="120"/>
      <c r="EH55" s="120"/>
      <c r="EI55" s="120"/>
      <c r="EJ55" s="120"/>
      <c r="EK55" s="120"/>
      <c r="EL55" s="120"/>
      <c r="EM55" s="120"/>
      <c r="EN55" s="120"/>
      <c r="EO55" s="120"/>
      <c r="EP55" s="120"/>
      <c r="EQ55" s="120"/>
      <c r="ER55" s="120"/>
      <c r="ES55" s="120"/>
      <c r="ET55" s="120"/>
      <c r="EU55" s="120"/>
      <c r="EV55" s="120"/>
      <c r="EW55" s="120"/>
      <c r="EX55" s="120"/>
      <c r="EY55" s="120"/>
      <c r="EZ55" s="120"/>
      <c r="FA55" s="120"/>
      <c r="FB55" s="120"/>
      <c r="FC55" s="120"/>
      <c r="FD55" s="120"/>
      <c r="FE55" s="120"/>
      <c r="FF55" s="120"/>
    </row>
    <row r="56" spans="1:163" s="3" customFormat="1" ht="23.25" customHeight="1">
      <c r="A56" s="358" t="s">
        <v>400</v>
      </c>
      <c r="B56" s="358"/>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8"/>
      <c r="AJ56" s="358"/>
      <c r="AK56" s="358"/>
      <c r="AL56" s="358"/>
      <c r="AM56" s="358"/>
      <c r="AN56" s="358"/>
      <c r="AO56" s="358"/>
      <c r="AP56" s="358"/>
      <c r="AQ56" s="358"/>
      <c r="AR56" s="358"/>
      <c r="AS56" s="358"/>
      <c r="AT56" s="358"/>
      <c r="AU56" s="358"/>
      <c r="AV56" s="358"/>
      <c r="AW56" s="358"/>
      <c r="AX56" s="358"/>
      <c r="AY56" s="358"/>
      <c r="AZ56" s="358"/>
      <c r="BA56" s="358"/>
      <c r="BB56" s="358"/>
      <c r="BC56" s="358"/>
      <c r="BD56" s="358"/>
      <c r="BE56" s="358"/>
      <c r="BF56" s="358"/>
      <c r="BG56" s="358"/>
      <c r="BH56" s="358"/>
      <c r="BI56" s="358"/>
      <c r="BJ56" s="358"/>
      <c r="BK56" s="358"/>
      <c r="BL56" s="358"/>
      <c r="BM56" s="358"/>
      <c r="BN56" s="358"/>
      <c r="BO56" s="358"/>
      <c r="BP56" s="358"/>
      <c r="BQ56" s="358"/>
      <c r="BR56" s="358"/>
      <c r="BS56" s="358"/>
      <c r="BT56" s="358"/>
      <c r="BU56" s="358"/>
      <c r="BV56" s="358"/>
      <c r="BW56" s="358"/>
      <c r="BX56" s="358"/>
      <c r="BY56" s="358"/>
      <c r="BZ56" s="358"/>
      <c r="CA56" s="358"/>
      <c r="CB56" s="358"/>
      <c r="CC56" s="358"/>
      <c r="CD56" s="358"/>
      <c r="CE56" s="358"/>
      <c r="CF56" s="358"/>
      <c r="CG56" s="358"/>
      <c r="CH56" s="358"/>
      <c r="CI56" s="358"/>
      <c r="CJ56" s="358"/>
      <c r="CK56" s="358"/>
      <c r="CL56" s="358"/>
      <c r="CM56" s="358"/>
      <c r="CN56" s="358"/>
      <c r="CO56" s="358"/>
      <c r="CP56" s="358"/>
      <c r="CQ56" s="358"/>
      <c r="CR56" s="358"/>
      <c r="CS56" s="358"/>
      <c r="CT56" s="358"/>
      <c r="CU56" s="358"/>
      <c r="CV56" s="358"/>
      <c r="CW56" s="358"/>
      <c r="CX56" s="358"/>
      <c r="CY56" s="358"/>
      <c r="CZ56" s="358"/>
      <c r="DA56" s="358"/>
      <c r="DB56" s="358"/>
      <c r="DC56" s="358"/>
      <c r="DD56" s="358"/>
      <c r="DE56" s="358"/>
      <c r="DF56" s="358"/>
      <c r="DG56" s="358"/>
      <c r="DH56" s="358"/>
      <c r="DI56" s="358"/>
      <c r="DJ56" s="358"/>
      <c r="DK56" s="358"/>
      <c r="DL56" s="358"/>
      <c r="DM56" s="358"/>
      <c r="DN56" s="358"/>
      <c r="DO56" s="358"/>
      <c r="DP56" s="358"/>
      <c r="DQ56" s="358"/>
      <c r="DR56" s="358"/>
      <c r="DS56" s="358"/>
      <c r="DT56" s="358"/>
      <c r="DU56" s="358"/>
      <c r="DV56" s="358"/>
      <c r="DW56" s="358"/>
      <c r="DX56" s="358"/>
      <c r="DY56" s="358"/>
      <c r="DZ56" s="358"/>
      <c r="EA56" s="358"/>
      <c r="EB56" s="358"/>
      <c r="EC56" s="358"/>
      <c r="ED56" s="358"/>
      <c r="EE56" s="358"/>
      <c r="EF56" s="358"/>
      <c r="EG56" s="358"/>
      <c r="EH56" s="358"/>
      <c r="EI56" s="358"/>
      <c r="EJ56" s="358"/>
      <c r="EK56" s="358"/>
      <c r="EL56" s="358"/>
      <c r="EM56" s="358"/>
      <c r="EN56" s="358"/>
      <c r="EO56" s="358"/>
      <c r="EP56" s="358"/>
      <c r="EQ56" s="358"/>
      <c r="ER56" s="358"/>
      <c r="ES56" s="358"/>
      <c r="ET56" s="358"/>
      <c r="EU56" s="358"/>
      <c r="EV56" s="358"/>
      <c r="EW56" s="358"/>
      <c r="EX56" s="358"/>
      <c r="EY56" s="358"/>
      <c r="EZ56" s="358"/>
      <c r="FA56" s="358"/>
      <c r="FB56" s="358"/>
      <c r="FC56" s="358"/>
      <c r="FD56" s="358"/>
      <c r="FE56" s="358"/>
      <c r="FF56" s="358"/>
    </row>
    <row r="57" spans="1:163" s="3" customFormat="1" ht="13.5" customHeight="1">
      <c r="A57" s="373" t="s">
        <v>401</v>
      </c>
      <c r="B57" s="373"/>
      <c r="C57" s="373"/>
      <c r="D57" s="373"/>
      <c r="E57" s="373"/>
      <c r="F57" s="373"/>
      <c r="G57" s="373"/>
      <c r="H57" s="373"/>
      <c r="I57" s="373"/>
      <c r="J57" s="373"/>
      <c r="K57" s="373"/>
      <c r="L57" s="373"/>
      <c r="M57" s="373"/>
      <c r="N57" s="373"/>
      <c r="O57" s="373"/>
      <c r="P57" s="373"/>
      <c r="Q57" s="373"/>
      <c r="R57" s="373"/>
      <c r="S57" s="373"/>
      <c r="T57" s="373"/>
      <c r="U57" s="373"/>
      <c r="V57" s="373"/>
      <c r="W57" s="373"/>
      <c r="X57" s="373"/>
      <c r="Y57" s="373"/>
      <c r="Z57" s="373"/>
      <c r="AA57" s="373"/>
      <c r="AB57" s="373"/>
      <c r="AC57" s="373"/>
      <c r="AD57" s="373"/>
      <c r="AE57" s="373"/>
      <c r="AF57" s="373"/>
      <c r="AG57" s="373"/>
      <c r="AH57" s="373"/>
      <c r="AI57" s="373"/>
      <c r="AJ57" s="373"/>
      <c r="AK57" s="373"/>
      <c r="AL57" s="373"/>
      <c r="AM57" s="373"/>
      <c r="AN57" s="373"/>
      <c r="AO57" s="373"/>
      <c r="AP57" s="373"/>
      <c r="AQ57" s="373"/>
      <c r="AR57" s="373"/>
      <c r="AS57" s="373"/>
      <c r="AT57" s="373"/>
      <c r="AU57" s="373"/>
      <c r="AV57" s="373"/>
      <c r="AW57" s="373"/>
      <c r="AX57" s="373"/>
      <c r="AY57" s="373"/>
      <c r="AZ57" s="373"/>
      <c r="BA57" s="373"/>
      <c r="BB57" s="373"/>
      <c r="BC57" s="373"/>
      <c r="BD57" s="373"/>
      <c r="BE57" s="373"/>
      <c r="BF57" s="373"/>
      <c r="BG57" s="373"/>
      <c r="BH57" s="373"/>
      <c r="BI57" s="373"/>
      <c r="BJ57" s="373"/>
      <c r="BK57" s="373"/>
      <c r="BL57" s="373"/>
      <c r="BM57" s="373"/>
      <c r="BN57" s="373"/>
      <c r="BO57" s="373"/>
      <c r="BP57" s="373"/>
      <c r="BQ57" s="373"/>
      <c r="BR57" s="373"/>
      <c r="BS57" s="373"/>
      <c r="BT57" s="373"/>
      <c r="BU57" s="373"/>
      <c r="BV57" s="373"/>
      <c r="BW57" s="373"/>
      <c r="BX57" s="373"/>
      <c r="BY57" s="373"/>
      <c r="BZ57" s="373"/>
      <c r="CA57" s="373"/>
      <c r="CB57" s="373"/>
      <c r="CC57" s="373"/>
      <c r="CD57" s="373"/>
      <c r="CE57" s="373"/>
      <c r="CF57" s="373"/>
      <c r="CG57" s="373"/>
      <c r="CH57" s="373"/>
      <c r="CI57" s="373"/>
      <c r="CJ57" s="373"/>
      <c r="CK57" s="373"/>
      <c r="CL57" s="373"/>
      <c r="CM57" s="373"/>
      <c r="CN57" s="373"/>
      <c r="CO57" s="373"/>
      <c r="CP57" s="373"/>
      <c r="CQ57" s="373"/>
      <c r="CR57" s="373"/>
      <c r="CS57" s="373"/>
      <c r="CT57" s="373"/>
      <c r="CU57" s="373"/>
      <c r="CV57" s="373"/>
      <c r="CW57" s="373"/>
      <c r="CX57" s="373"/>
      <c r="CY57" s="373"/>
      <c r="CZ57" s="373"/>
      <c r="DA57" s="373"/>
      <c r="DB57" s="373"/>
      <c r="DC57" s="373"/>
      <c r="DD57" s="373"/>
      <c r="DE57" s="373"/>
      <c r="DF57" s="373"/>
      <c r="DG57" s="373"/>
      <c r="DH57" s="373"/>
      <c r="DI57" s="373"/>
      <c r="DJ57" s="373"/>
      <c r="DK57" s="373"/>
      <c r="DL57" s="373"/>
      <c r="DM57" s="373"/>
      <c r="DN57" s="373"/>
      <c r="DO57" s="373"/>
      <c r="DP57" s="373"/>
      <c r="DQ57" s="373"/>
      <c r="DR57" s="373"/>
      <c r="DS57" s="373"/>
      <c r="DT57" s="373"/>
      <c r="DU57" s="373"/>
      <c r="DV57" s="373"/>
      <c r="DW57" s="373"/>
      <c r="DX57" s="373"/>
      <c r="DY57" s="373"/>
      <c r="DZ57" s="373"/>
      <c r="EA57" s="373"/>
      <c r="EB57" s="373"/>
      <c r="EC57" s="373"/>
      <c r="ED57" s="373"/>
      <c r="EE57" s="373"/>
      <c r="EF57" s="373"/>
      <c r="EG57" s="373"/>
      <c r="EH57" s="373"/>
      <c r="EI57" s="373"/>
      <c r="EJ57" s="373"/>
      <c r="EK57" s="373"/>
      <c r="EL57" s="373"/>
      <c r="EM57" s="373"/>
      <c r="EN57" s="373"/>
      <c r="EO57" s="373"/>
      <c r="EP57" s="373"/>
      <c r="EQ57" s="373"/>
      <c r="ER57" s="373"/>
      <c r="ES57" s="373"/>
      <c r="ET57" s="373"/>
      <c r="EU57" s="373"/>
      <c r="EV57" s="373"/>
      <c r="EW57" s="373"/>
      <c r="EX57" s="373"/>
      <c r="EY57" s="373"/>
      <c r="EZ57" s="373"/>
      <c r="FA57" s="373"/>
      <c r="FB57" s="373"/>
      <c r="FC57" s="373"/>
      <c r="FD57" s="373"/>
      <c r="FE57" s="373"/>
      <c r="FF57" s="373"/>
    </row>
    <row r="58" spans="1:163" s="3" customFormat="1" ht="32.25" customHeight="1">
      <c r="A58" s="359" t="s">
        <v>707</v>
      </c>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359"/>
      <c r="AN58" s="359"/>
      <c r="AO58" s="359"/>
      <c r="AP58" s="359"/>
      <c r="AQ58" s="359"/>
      <c r="AR58" s="359"/>
      <c r="AS58" s="359"/>
      <c r="AT58" s="359"/>
      <c r="AU58" s="359"/>
      <c r="AV58" s="359"/>
      <c r="AW58" s="359"/>
      <c r="AX58" s="359"/>
      <c r="AY58" s="359"/>
      <c r="AZ58" s="359"/>
      <c r="BA58" s="359"/>
      <c r="BB58" s="359"/>
      <c r="BC58" s="359"/>
      <c r="BD58" s="359"/>
      <c r="BE58" s="359"/>
      <c r="BF58" s="359"/>
      <c r="BG58" s="359"/>
      <c r="BH58" s="359"/>
      <c r="BI58" s="359"/>
      <c r="BJ58" s="359"/>
      <c r="BK58" s="359"/>
      <c r="BL58" s="359"/>
      <c r="BM58" s="359"/>
      <c r="BN58" s="359"/>
      <c r="BO58" s="359"/>
      <c r="BP58" s="359"/>
      <c r="BQ58" s="359"/>
      <c r="BR58" s="359"/>
      <c r="BS58" s="359"/>
      <c r="BT58" s="359"/>
      <c r="BU58" s="359"/>
      <c r="BV58" s="359"/>
      <c r="BW58" s="359"/>
      <c r="BX58" s="359"/>
      <c r="BY58" s="359"/>
      <c r="BZ58" s="359"/>
      <c r="CA58" s="359"/>
      <c r="CB58" s="359"/>
      <c r="CC58" s="359"/>
      <c r="CD58" s="359"/>
      <c r="CE58" s="359"/>
      <c r="CF58" s="359"/>
      <c r="CG58" s="359"/>
      <c r="CH58" s="359"/>
      <c r="CI58" s="359"/>
      <c r="CJ58" s="359"/>
      <c r="CK58" s="359"/>
      <c r="CL58" s="359"/>
      <c r="CM58" s="359"/>
      <c r="CN58" s="359"/>
      <c r="CO58" s="359"/>
      <c r="CP58" s="359"/>
      <c r="CQ58" s="359"/>
      <c r="CR58" s="359"/>
      <c r="CS58" s="359"/>
      <c r="CT58" s="359"/>
      <c r="CU58" s="359"/>
      <c r="CV58" s="359"/>
      <c r="CW58" s="359"/>
      <c r="CX58" s="359"/>
      <c r="CY58" s="359"/>
      <c r="CZ58" s="359"/>
      <c r="DA58" s="359"/>
      <c r="DB58" s="359"/>
      <c r="DC58" s="359"/>
      <c r="DD58" s="359"/>
      <c r="DE58" s="359"/>
      <c r="DF58" s="359"/>
      <c r="DG58" s="359"/>
      <c r="DH58" s="359"/>
      <c r="DI58" s="359"/>
      <c r="DJ58" s="359"/>
      <c r="DK58" s="359"/>
      <c r="DL58" s="359"/>
      <c r="DM58" s="359"/>
      <c r="DN58" s="359"/>
      <c r="DO58" s="359"/>
      <c r="DP58" s="359"/>
      <c r="DQ58" s="359"/>
      <c r="DR58" s="359"/>
      <c r="DS58" s="359"/>
      <c r="DT58" s="359"/>
      <c r="DU58" s="359"/>
      <c r="DV58" s="359"/>
      <c r="DW58" s="359"/>
      <c r="DX58" s="359"/>
      <c r="DY58" s="359"/>
      <c r="DZ58" s="359"/>
      <c r="EA58" s="359"/>
      <c r="EB58" s="359"/>
      <c r="EC58" s="359"/>
      <c r="ED58" s="359"/>
      <c r="EE58" s="359"/>
      <c r="EF58" s="359"/>
      <c r="EG58" s="359"/>
      <c r="EH58" s="359"/>
      <c r="EI58" s="359"/>
      <c r="EJ58" s="359"/>
      <c r="EK58" s="359"/>
      <c r="EL58" s="359"/>
      <c r="EM58" s="359"/>
      <c r="EN58" s="359"/>
      <c r="EO58" s="359"/>
      <c r="EP58" s="359"/>
      <c r="EQ58" s="359"/>
      <c r="ER58" s="359"/>
      <c r="ES58" s="359"/>
      <c r="ET58" s="359"/>
      <c r="EU58" s="359"/>
      <c r="EV58" s="359"/>
      <c r="EW58" s="359"/>
      <c r="EX58" s="359"/>
      <c r="EY58" s="359"/>
      <c r="EZ58" s="359"/>
      <c r="FA58" s="359"/>
      <c r="FB58" s="359"/>
      <c r="FC58" s="359"/>
      <c r="FD58" s="359"/>
      <c r="FE58" s="359"/>
      <c r="FF58" s="359"/>
      <c r="FG58" s="359"/>
    </row>
    <row r="59" spans="1:163" s="3" customFormat="1" ht="33.75" customHeight="1">
      <c r="A59" s="359" t="s">
        <v>487</v>
      </c>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c r="AL59" s="359"/>
      <c r="AM59" s="359"/>
      <c r="AN59" s="359"/>
      <c r="AO59" s="359"/>
      <c r="AP59" s="359"/>
      <c r="AQ59" s="359"/>
      <c r="AR59" s="359"/>
      <c r="AS59" s="359"/>
      <c r="AT59" s="359"/>
      <c r="AU59" s="359"/>
      <c r="AV59" s="359"/>
      <c r="AW59" s="359"/>
      <c r="AX59" s="359"/>
      <c r="AY59" s="359"/>
      <c r="AZ59" s="359"/>
      <c r="BA59" s="359"/>
      <c r="BB59" s="359"/>
      <c r="BC59" s="359"/>
      <c r="BD59" s="359"/>
      <c r="BE59" s="359"/>
      <c r="BF59" s="359"/>
      <c r="BG59" s="359"/>
      <c r="BH59" s="359"/>
      <c r="BI59" s="359"/>
      <c r="BJ59" s="359"/>
      <c r="BK59" s="359"/>
      <c r="BL59" s="359"/>
      <c r="BM59" s="359"/>
      <c r="BN59" s="359"/>
      <c r="BO59" s="359"/>
      <c r="BP59" s="359"/>
      <c r="BQ59" s="359"/>
      <c r="BR59" s="359"/>
      <c r="BS59" s="359"/>
      <c r="BT59" s="359"/>
      <c r="BU59" s="359"/>
      <c r="BV59" s="359"/>
      <c r="BW59" s="359"/>
      <c r="BX59" s="359"/>
      <c r="BY59" s="359"/>
      <c r="BZ59" s="359"/>
      <c r="CA59" s="359"/>
      <c r="CB59" s="359"/>
      <c r="CC59" s="359"/>
      <c r="CD59" s="359"/>
      <c r="CE59" s="359"/>
      <c r="CF59" s="359"/>
      <c r="CG59" s="359"/>
      <c r="CH59" s="359"/>
      <c r="CI59" s="359"/>
      <c r="CJ59" s="359"/>
      <c r="CK59" s="359"/>
      <c r="CL59" s="359"/>
      <c r="CM59" s="359"/>
      <c r="CN59" s="359"/>
      <c r="CO59" s="359"/>
      <c r="CP59" s="359"/>
      <c r="CQ59" s="359"/>
      <c r="CR59" s="359"/>
      <c r="CS59" s="359"/>
      <c r="CT59" s="359"/>
      <c r="CU59" s="359"/>
      <c r="CV59" s="359"/>
      <c r="CW59" s="359"/>
      <c r="CX59" s="359"/>
      <c r="CY59" s="359"/>
      <c r="CZ59" s="359"/>
      <c r="DA59" s="359"/>
      <c r="DB59" s="359"/>
      <c r="DC59" s="359"/>
      <c r="DD59" s="359"/>
      <c r="DE59" s="359"/>
      <c r="DF59" s="359"/>
      <c r="DG59" s="359"/>
      <c r="DH59" s="359"/>
      <c r="DI59" s="359"/>
      <c r="DJ59" s="359"/>
      <c r="DK59" s="359"/>
      <c r="DL59" s="359"/>
      <c r="DM59" s="359"/>
      <c r="DN59" s="359"/>
      <c r="DO59" s="359"/>
      <c r="DP59" s="359"/>
      <c r="DQ59" s="359"/>
      <c r="DR59" s="359"/>
      <c r="DS59" s="359"/>
      <c r="DT59" s="359"/>
      <c r="DU59" s="359"/>
      <c r="DV59" s="359"/>
      <c r="DW59" s="359"/>
      <c r="DX59" s="359"/>
      <c r="DY59" s="359"/>
      <c r="DZ59" s="359"/>
      <c r="EA59" s="359"/>
      <c r="EB59" s="359"/>
      <c r="EC59" s="359"/>
      <c r="ED59" s="359"/>
      <c r="EE59" s="359"/>
      <c r="EF59" s="359"/>
      <c r="EG59" s="359"/>
      <c r="EH59" s="359"/>
      <c r="EI59" s="359"/>
      <c r="EJ59" s="359"/>
      <c r="EK59" s="359"/>
      <c r="EL59" s="359"/>
      <c r="EM59" s="359"/>
      <c r="EN59" s="359"/>
      <c r="EO59" s="359"/>
      <c r="EP59" s="359"/>
      <c r="EQ59" s="359"/>
      <c r="ER59" s="359"/>
      <c r="ES59" s="359"/>
      <c r="ET59" s="359"/>
      <c r="EU59" s="359"/>
      <c r="EV59" s="359"/>
      <c r="EW59" s="359"/>
      <c r="EX59" s="359"/>
      <c r="EY59" s="359"/>
      <c r="EZ59" s="359"/>
      <c r="FA59" s="359"/>
      <c r="FB59" s="359"/>
      <c r="FC59" s="359"/>
      <c r="FD59" s="359"/>
      <c r="FE59" s="359"/>
      <c r="FF59" s="359"/>
      <c r="FG59" s="359"/>
    </row>
    <row r="60" spans="1:163" s="3" customFormat="1" ht="11.25" customHeight="1">
      <c r="A60" s="365" t="s">
        <v>402</v>
      </c>
      <c r="B60" s="365"/>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5"/>
      <c r="AY60" s="365"/>
      <c r="AZ60" s="365"/>
      <c r="BA60" s="365"/>
      <c r="BB60" s="365"/>
      <c r="BC60" s="365"/>
      <c r="BD60" s="365"/>
      <c r="BE60" s="365"/>
      <c r="BF60" s="365"/>
      <c r="BG60" s="365"/>
      <c r="BH60" s="365"/>
      <c r="BI60" s="365"/>
      <c r="BJ60" s="365"/>
      <c r="BK60" s="365"/>
      <c r="BL60" s="365"/>
      <c r="BM60" s="365"/>
      <c r="BN60" s="365"/>
      <c r="BO60" s="365"/>
      <c r="BP60" s="365"/>
      <c r="BQ60" s="365"/>
      <c r="BR60" s="365"/>
      <c r="BS60" s="365"/>
      <c r="BT60" s="365"/>
      <c r="BU60" s="365"/>
      <c r="BV60" s="365"/>
      <c r="BW60" s="365"/>
      <c r="BX60" s="365"/>
      <c r="BY60" s="365"/>
      <c r="BZ60" s="365"/>
      <c r="CA60" s="365"/>
      <c r="CB60" s="365"/>
      <c r="CC60" s="365"/>
      <c r="CD60" s="365"/>
      <c r="CE60" s="365"/>
      <c r="CF60" s="365"/>
      <c r="CG60" s="365"/>
      <c r="CH60" s="365"/>
      <c r="CI60" s="365"/>
      <c r="CJ60" s="365"/>
      <c r="CK60" s="365"/>
      <c r="CL60" s="365"/>
      <c r="CM60" s="365"/>
      <c r="CN60" s="365"/>
      <c r="CO60" s="365"/>
      <c r="CP60" s="365"/>
      <c r="CQ60" s="365"/>
      <c r="CR60" s="365"/>
      <c r="CS60" s="365"/>
      <c r="CT60" s="365"/>
      <c r="CU60" s="365"/>
      <c r="CV60" s="365"/>
      <c r="CW60" s="365"/>
      <c r="CX60" s="365"/>
      <c r="CY60" s="365"/>
      <c r="CZ60" s="365"/>
      <c r="DA60" s="365"/>
      <c r="DB60" s="365"/>
      <c r="DC60" s="365"/>
      <c r="DD60" s="365"/>
      <c r="DE60" s="365"/>
      <c r="DF60" s="365"/>
      <c r="DG60" s="365"/>
      <c r="DH60" s="365"/>
      <c r="DI60" s="365"/>
      <c r="DJ60" s="365"/>
      <c r="DK60" s="365"/>
      <c r="DL60" s="365"/>
      <c r="DM60" s="365"/>
      <c r="DN60" s="365"/>
      <c r="DO60" s="365"/>
      <c r="DP60" s="365"/>
      <c r="DQ60" s="365"/>
      <c r="DR60" s="365"/>
      <c r="DS60" s="365"/>
      <c r="DT60" s="365"/>
      <c r="DU60" s="365"/>
      <c r="DV60" s="365"/>
      <c r="DW60" s="365"/>
      <c r="DX60" s="365"/>
      <c r="DY60" s="365"/>
      <c r="DZ60" s="365"/>
      <c r="EA60" s="365"/>
      <c r="EB60" s="365"/>
      <c r="EC60" s="365"/>
      <c r="ED60" s="365"/>
      <c r="EE60" s="365"/>
      <c r="EF60" s="365"/>
      <c r="EG60" s="365"/>
      <c r="EH60" s="365"/>
      <c r="EI60" s="365"/>
      <c r="EJ60" s="365"/>
      <c r="EK60" s="365"/>
      <c r="EL60" s="365"/>
      <c r="EM60" s="365"/>
      <c r="EN60" s="365"/>
      <c r="EO60" s="365"/>
      <c r="EP60" s="365"/>
      <c r="EQ60" s="365"/>
      <c r="ER60" s="365"/>
      <c r="ES60" s="365"/>
      <c r="ET60" s="365"/>
      <c r="EU60" s="365"/>
      <c r="EV60" s="365"/>
      <c r="EW60" s="365"/>
      <c r="EX60" s="365"/>
      <c r="EY60" s="365"/>
      <c r="EZ60" s="365"/>
      <c r="FA60" s="365"/>
      <c r="FB60" s="365"/>
      <c r="FC60" s="365"/>
      <c r="FD60" s="365"/>
      <c r="FE60" s="365"/>
      <c r="FF60" s="365"/>
      <c r="FG60" s="365"/>
    </row>
    <row r="61" spans="1:163" s="3" customFormat="1" ht="11.25" customHeight="1">
      <c r="A61" s="374" t="s">
        <v>403</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c r="BJ61" s="374"/>
      <c r="BK61" s="374"/>
      <c r="BL61" s="374"/>
      <c r="BM61" s="374"/>
      <c r="BN61" s="374"/>
      <c r="BO61" s="374"/>
      <c r="BP61" s="374"/>
      <c r="BQ61" s="374"/>
      <c r="BR61" s="374"/>
      <c r="BS61" s="374"/>
      <c r="BT61" s="374"/>
      <c r="BU61" s="374"/>
      <c r="BV61" s="374"/>
      <c r="BW61" s="374"/>
      <c r="BX61" s="374"/>
      <c r="BY61" s="374"/>
      <c r="BZ61" s="374"/>
      <c r="CA61" s="374"/>
      <c r="CB61" s="374"/>
      <c r="CC61" s="374"/>
      <c r="CD61" s="374"/>
      <c r="CE61" s="374"/>
      <c r="CF61" s="374"/>
      <c r="CG61" s="374"/>
      <c r="CH61" s="374"/>
      <c r="CI61" s="374"/>
      <c r="CJ61" s="374"/>
      <c r="CK61" s="374"/>
      <c r="CL61" s="374"/>
      <c r="CM61" s="374"/>
      <c r="CN61" s="374"/>
      <c r="CO61" s="374"/>
      <c r="CP61" s="374"/>
      <c r="CQ61" s="374"/>
      <c r="CR61" s="374"/>
      <c r="CS61" s="374"/>
      <c r="CT61" s="374"/>
      <c r="CU61" s="374"/>
      <c r="CV61" s="374"/>
      <c r="CW61" s="374"/>
      <c r="CX61" s="374"/>
      <c r="CY61" s="374"/>
      <c r="CZ61" s="374"/>
      <c r="DA61" s="374"/>
      <c r="DB61" s="374"/>
      <c r="DC61" s="374"/>
      <c r="DD61" s="374"/>
      <c r="DE61" s="374"/>
      <c r="DF61" s="374"/>
      <c r="DG61" s="374"/>
      <c r="DH61" s="374"/>
      <c r="DI61" s="374"/>
      <c r="DJ61" s="374"/>
      <c r="DK61" s="374"/>
      <c r="DL61" s="374"/>
      <c r="DM61" s="374"/>
      <c r="DN61" s="374"/>
      <c r="DO61" s="374"/>
      <c r="DP61" s="374"/>
      <c r="DQ61" s="374"/>
      <c r="DR61" s="374"/>
      <c r="DS61" s="374"/>
      <c r="DT61" s="374"/>
      <c r="DU61" s="374"/>
      <c r="DV61" s="374"/>
      <c r="DW61" s="374"/>
      <c r="DX61" s="374"/>
      <c r="DY61" s="374"/>
      <c r="DZ61" s="374"/>
      <c r="EA61" s="374"/>
      <c r="EB61" s="374"/>
      <c r="EC61" s="374"/>
      <c r="ED61" s="374"/>
      <c r="EE61" s="374"/>
      <c r="EF61" s="374"/>
      <c r="EG61" s="374"/>
      <c r="EH61" s="374"/>
      <c r="EI61" s="374"/>
      <c r="EJ61" s="374"/>
      <c r="EK61" s="374"/>
      <c r="EL61" s="374"/>
      <c r="EM61" s="374"/>
      <c r="EN61" s="374"/>
      <c r="EO61" s="374"/>
      <c r="EP61" s="374"/>
      <c r="EQ61" s="374"/>
      <c r="ER61" s="374"/>
      <c r="ES61" s="374"/>
      <c r="ET61" s="374"/>
      <c r="EU61" s="374"/>
      <c r="EV61" s="374"/>
      <c r="EW61" s="374"/>
      <c r="EX61" s="374"/>
      <c r="EY61" s="374"/>
      <c r="EZ61" s="374"/>
      <c r="FA61" s="374"/>
      <c r="FB61" s="374"/>
      <c r="FC61" s="374"/>
      <c r="FD61" s="374"/>
      <c r="FE61" s="374"/>
      <c r="FF61" s="374"/>
    </row>
    <row r="62" spans="1:163" s="3" customFormat="1" ht="12.75" customHeight="1">
      <c r="A62" s="364" t="s">
        <v>404</v>
      </c>
      <c r="B62" s="364"/>
      <c r="C62" s="364"/>
      <c r="D62" s="364"/>
      <c r="E62" s="364"/>
      <c r="F62" s="364"/>
      <c r="G62" s="364"/>
      <c r="H62" s="364"/>
      <c r="I62" s="364"/>
      <c r="J62" s="364"/>
      <c r="K62" s="364"/>
      <c r="L62" s="364"/>
      <c r="M62" s="364"/>
      <c r="N62" s="364"/>
      <c r="O62" s="364"/>
      <c r="P62" s="364"/>
      <c r="Q62" s="364"/>
      <c r="R62" s="364"/>
      <c r="S62" s="364"/>
      <c r="T62" s="364"/>
      <c r="U62" s="364"/>
      <c r="V62" s="364"/>
      <c r="W62" s="364"/>
      <c r="X62" s="364"/>
      <c r="Y62" s="364"/>
      <c r="Z62" s="364"/>
      <c r="AA62" s="364"/>
      <c r="AB62" s="364"/>
      <c r="AC62" s="364"/>
      <c r="AD62" s="364"/>
      <c r="AE62" s="364"/>
      <c r="AF62" s="364"/>
      <c r="AG62" s="364"/>
      <c r="AH62" s="364"/>
      <c r="AI62" s="364"/>
      <c r="AJ62" s="364"/>
      <c r="AK62" s="364"/>
      <c r="AL62" s="364"/>
      <c r="AM62" s="364"/>
      <c r="AN62" s="364"/>
      <c r="AO62" s="364"/>
      <c r="AP62" s="364"/>
      <c r="AQ62" s="364"/>
      <c r="AR62" s="364"/>
      <c r="AS62" s="364"/>
      <c r="AT62" s="364"/>
      <c r="AU62" s="364"/>
      <c r="AV62" s="364"/>
      <c r="AW62" s="364"/>
      <c r="AX62" s="364"/>
      <c r="AY62" s="364"/>
      <c r="AZ62" s="364"/>
      <c r="BA62" s="364"/>
      <c r="BB62" s="364"/>
      <c r="BC62" s="364"/>
      <c r="BD62" s="364"/>
      <c r="BE62" s="364"/>
      <c r="BF62" s="364"/>
      <c r="BG62" s="364"/>
      <c r="BH62" s="364"/>
      <c r="BI62" s="364"/>
      <c r="BJ62" s="364"/>
      <c r="BK62" s="364"/>
      <c r="BL62" s="364"/>
      <c r="BM62" s="364"/>
      <c r="BN62" s="364"/>
      <c r="BO62" s="364"/>
      <c r="BP62" s="364"/>
      <c r="BQ62" s="364"/>
      <c r="BR62" s="364"/>
      <c r="BS62" s="364"/>
      <c r="BT62" s="364"/>
      <c r="BU62" s="364"/>
      <c r="BV62" s="364"/>
      <c r="BW62" s="364"/>
      <c r="BX62" s="364"/>
      <c r="BY62" s="364"/>
      <c r="BZ62" s="364"/>
      <c r="CA62" s="364"/>
      <c r="CB62" s="364"/>
      <c r="CC62" s="364"/>
      <c r="CD62" s="364"/>
      <c r="CE62" s="364"/>
      <c r="CF62" s="364"/>
      <c r="CG62" s="364"/>
      <c r="CH62" s="364"/>
      <c r="CI62" s="364"/>
      <c r="CJ62" s="364"/>
      <c r="CK62" s="364"/>
      <c r="CL62" s="364"/>
      <c r="CM62" s="364"/>
      <c r="CN62" s="364"/>
      <c r="CO62" s="364"/>
      <c r="CP62" s="364"/>
      <c r="CQ62" s="364"/>
      <c r="CR62" s="364"/>
      <c r="CS62" s="364"/>
      <c r="CT62" s="364"/>
      <c r="CU62" s="364"/>
      <c r="CV62" s="364"/>
      <c r="CW62" s="364"/>
      <c r="CX62" s="364"/>
      <c r="CY62" s="364"/>
      <c r="CZ62" s="364"/>
      <c r="DA62" s="364"/>
      <c r="DB62" s="364"/>
      <c r="DC62" s="364"/>
      <c r="DD62" s="364"/>
      <c r="DE62" s="364"/>
      <c r="DF62" s="364"/>
      <c r="DG62" s="364"/>
      <c r="DH62" s="364"/>
      <c r="DI62" s="364"/>
      <c r="DJ62" s="364"/>
      <c r="DK62" s="364"/>
      <c r="DL62" s="364"/>
      <c r="DM62" s="364"/>
      <c r="DN62" s="364"/>
      <c r="DO62" s="364"/>
      <c r="DP62" s="364"/>
      <c r="DQ62" s="364"/>
      <c r="DR62" s="364"/>
      <c r="DS62" s="364"/>
      <c r="DT62" s="364"/>
      <c r="DU62" s="364"/>
      <c r="DV62" s="364"/>
      <c r="DW62" s="364"/>
      <c r="DX62" s="364"/>
      <c r="DY62" s="364"/>
      <c r="DZ62" s="364"/>
      <c r="EA62" s="364"/>
      <c r="EB62" s="364"/>
      <c r="EC62" s="364"/>
      <c r="ED62" s="364"/>
      <c r="EE62" s="364"/>
      <c r="EF62" s="364"/>
      <c r="EG62" s="364"/>
      <c r="EH62" s="364"/>
      <c r="EI62" s="364"/>
      <c r="EJ62" s="364"/>
      <c r="EK62" s="364"/>
      <c r="EL62" s="364"/>
      <c r="EM62" s="364"/>
      <c r="EN62" s="364"/>
      <c r="EO62" s="364"/>
      <c r="EP62" s="364"/>
      <c r="EQ62" s="364"/>
      <c r="ER62" s="364"/>
      <c r="ES62" s="364"/>
      <c r="ET62" s="364"/>
      <c r="EU62" s="364"/>
      <c r="EV62" s="364"/>
      <c r="EW62" s="364"/>
      <c r="EX62" s="364"/>
      <c r="EY62" s="364"/>
      <c r="EZ62" s="364"/>
      <c r="FA62" s="364"/>
      <c r="FB62" s="364"/>
      <c r="FC62" s="364"/>
      <c r="FD62" s="364"/>
      <c r="FE62" s="364"/>
      <c r="FF62" s="364"/>
      <c r="FG62" s="364"/>
    </row>
    <row r="63" spans="1:163" s="3" customFormat="1" ht="10.5">
      <c r="A63" s="371" t="s">
        <v>405</v>
      </c>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71"/>
      <c r="AS63" s="371"/>
      <c r="AT63" s="371"/>
      <c r="AU63" s="371"/>
      <c r="AV63" s="371"/>
      <c r="AW63" s="371"/>
      <c r="AX63" s="371"/>
      <c r="AY63" s="371"/>
      <c r="AZ63" s="371"/>
      <c r="BA63" s="371"/>
      <c r="BB63" s="371"/>
      <c r="BC63" s="371"/>
      <c r="BD63" s="371"/>
      <c r="BE63" s="371"/>
      <c r="BF63" s="371"/>
      <c r="BG63" s="371"/>
      <c r="BH63" s="371"/>
      <c r="BI63" s="371"/>
      <c r="BJ63" s="371"/>
      <c r="BK63" s="371"/>
      <c r="BL63" s="371"/>
      <c r="BM63" s="371"/>
      <c r="BN63" s="371"/>
      <c r="BO63" s="371"/>
      <c r="BP63" s="371"/>
      <c r="BQ63" s="371"/>
      <c r="BR63" s="371"/>
      <c r="BS63" s="371"/>
      <c r="BT63" s="371"/>
      <c r="BU63" s="371"/>
      <c r="BV63" s="371"/>
      <c r="BW63" s="371"/>
      <c r="BX63" s="371"/>
      <c r="BY63" s="371"/>
      <c r="BZ63" s="371"/>
      <c r="CA63" s="371"/>
      <c r="CB63" s="371"/>
      <c r="CC63" s="371"/>
      <c r="CD63" s="371"/>
      <c r="CE63" s="371"/>
      <c r="CF63" s="371"/>
      <c r="CG63" s="371"/>
      <c r="CH63" s="371"/>
      <c r="CI63" s="371"/>
      <c r="CJ63" s="371"/>
      <c r="CK63" s="371"/>
      <c r="CL63" s="371"/>
      <c r="CM63" s="371"/>
      <c r="CN63" s="371"/>
      <c r="CO63" s="371"/>
      <c r="CP63" s="371"/>
      <c r="CQ63" s="371"/>
      <c r="CR63" s="371"/>
      <c r="CS63" s="371"/>
      <c r="CT63" s="371"/>
      <c r="CU63" s="371"/>
      <c r="CV63" s="371"/>
      <c r="CW63" s="371"/>
      <c r="CX63" s="371"/>
      <c r="CY63" s="371"/>
      <c r="CZ63" s="371"/>
      <c r="DA63" s="371"/>
      <c r="DB63" s="371"/>
      <c r="DC63" s="371"/>
      <c r="DD63" s="371"/>
      <c r="DE63" s="371"/>
      <c r="DF63" s="371"/>
      <c r="DG63" s="371"/>
      <c r="DH63" s="371"/>
      <c r="DI63" s="371"/>
      <c r="DJ63" s="371"/>
      <c r="DK63" s="371"/>
      <c r="DL63" s="371"/>
      <c r="DM63" s="371"/>
      <c r="DN63" s="371"/>
      <c r="DO63" s="371"/>
      <c r="DP63" s="371"/>
      <c r="DQ63" s="371"/>
      <c r="DR63" s="371"/>
      <c r="DS63" s="371"/>
      <c r="DT63" s="371"/>
      <c r="DU63" s="371"/>
      <c r="DV63" s="371"/>
      <c r="DW63" s="371"/>
      <c r="DX63" s="371"/>
      <c r="DY63" s="371"/>
      <c r="DZ63" s="371"/>
      <c r="EA63" s="371"/>
      <c r="EB63" s="371"/>
      <c r="EC63" s="371"/>
      <c r="ED63" s="371"/>
      <c r="EE63" s="371"/>
      <c r="EF63" s="371"/>
      <c r="EG63" s="371"/>
      <c r="EH63" s="371"/>
      <c r="EI63" s="371"/>
      <c r="EJ63" s="371"/>
      <c r="EK63" s="371"/>
      <c r="EL63" s="371"/>
      <c r="EM63" s="371"/>
      <c r="EN63" s="371"/>
      <c r="EO63" s="371"/>
      <c r="EP63" s="371"/>
      <c r="EQ63" s="371"/>
      <c r="ER63" s="371"/>
      <c r="ES63" s="371"/>
      <c r="ET63" s="371"/>
      <c r="EU63" s="371"/>
      <c r="EV63" s="371"/>
      <c r="EW63" s="371"/>
      <c r="EX63" s="371"/>
      <c r="EY63" s="371"/>
      <c r="EZ63" s="371"/>
      <c r="FA63" s="371"/>
      <c r="FB63" s="371"/>
      <c r="FC63" s="371"/>
      <c r="FD63" s="371"/>
      <c r="FE63" s="371"/>
      <c r="FF63" s="371"/>
      <c r="FG63" s="371"/>
    </row>
    <row r="64" spans="1:163" s="3" customFormat="1" ht="22.5" customHeight="1">
      <c r="A64" s="372" t="s">
        <v>406</v>
      </c>
      <c r="B64" s="371"/>
      <c r="C64" s="371"/>
      <c r="D64" s="371"/>
      <c r="E64" s="371"/>
      <c r="F64" s="371"/>
      <c r="G64" s="371"/>
      <c r="H64" s="371"/>
      <c r="I64" s="371"/>
      <c r="J64" s="371"/>
      <c r="K64" s="371"/>
      <c r="L64" s="371"/>
      <c r="M64" s="371"/>
      <c r="N64" s="371"/>
      <c r="O64" s="371"/>
      <c r="P64" s="371"/>
      <c r="Q64" s="371"/>
      <c r="R64" s="371"/>
      <c r="S64" s="371"/>
      <c r="T64" s="371"/>
      <c r="U64" s="371"/>
      <c r="V64" s="371"/>
      <c r="W64" s="371"/>
      <c r="X64" s="371"/>
      <c r="Y64" s="371"/>
      <c r="Z64" s="371"/>
      <c r="AA64" s="371"/>
      <c r="AB64" s="371"/>
      <c r="AC64" s="371"/>
      <c r="AD64" s="371"/>
      <c r="AE64" s="371"/>
      <c r="AF64" s="371"/>
      <c r="AG64" s="371"/>
      <c r="AH64" s="371"/>
      <c r="AI64" s="371"/>
      <c r="AJ64" s="371"/>
      <c r="AK64" s="371"/>
      <c r="AL64" s="371"/>
      <c r="AM64" s="371"/>
      <c r="AN64" s="371"/>
      <c r="AO64" s="371"/>
      <c r="AP64" s="371"/>
      <c r="AQ64" s="371"/>
      <c r="AR64" s="371"/>
      <c r="AS64" s="371"/>
      <c r="AT64" s="371"/>
      <c r="AU64" s="371"/>
      <c r="AV64" s="371"/>
      <c r="AW64" s="371"/>
      <c r="AX64" s="371"/>
      <c r="AY64" s="371"/>
      <c r="AZ64" s="371"/>
      <c r="BA64" s="371"/>
      <c r="BB64" s="371"/>
      <c r="BC64" s="371"/>
      <c r="BD64" s="371"/>
      <c r="BE64" s="371"/>
      <c r="BF64" s="371"/>
      <c r="BG64" s="371"/>
      <c r="BH64" s="371"/>
      <c r="BI64" s="371"/>
      <c r="BJ64" s="371"/>
      <c r="BK64" s="371"/>
      <c r="BL64" s="371"/>
      <c r="BM64" s="371"/>
      <c r="BN64" s="371"/>
      <c r="BO64" s="371"/>
      <c r="BP64" s="371"/>
      <c r="BQ64" s="371"/>
      <c r="BR64" s="371"/>
      <c r="BS64" s="371"/>
      <c r="BT64" s="371"/>
      <c r="BU64" s="371"/>
      <c r="BV64" s="371"/>
      <c r="BW64" s="371"/>
      <c r="BX64" s="371"/>
      <c r="BY64" s="371"/>
      <c r="BZ64" s="371"/>
      <c r="CA64" s="371"/>
      <c r="CB64" s="371"/>
      <c r="CC64" s="371"/>
      <c r="CD64" s="371"/>
      <c r="CE64" s="371"/>
      <c r="CF64" s="371"/>
      <c r="CG64" s="371"/>
      <c r="CH64" s="371"/>
      <c r="CI64" s="371"/>
      <c r="CJ64" s="371"/>
      <c r="CK64" s="371"/>
      <c r="CL64" s="371"/>
      <c r="CM64" s="371"/>
      <c r="CN64" s="371"/>
      <c r="CO64" s="371"/>
      <c r="CP64" s="371"/>
      <c r="CQ64" s="371"/>
      <c r="CR64" s="371"/>
      <c r="CS64" s="371"/>
      <c r="CT64" s="371"/>
      <c r="CU64" s="371"/>
      <c r="CV64" s="371"/>
      <c r="CW64" s="371"/>
      <c r="CX64" s="371"/>
      <c r="CY64" s="371"/>
      <c r="CZ64" s="371"/>
      <c r="DA64" s="371"/>
      <c r="DB64" s="371"/>
      <c r="DC64" s="371"/>
      <c r="DD64" s="371"/>
      <c r="DE64" s="371"/>
      <c r="DF64" s="371"/>
      <c r="DG64" s="371"/>
      <c r="DH64" s="371"/>
      <c r="DI64" s="371"/>
      <c r="DJ64" s="371"/>
      <c r="DK64" s="371"/>
      <c r="DL64" s="371"/>
      <c r="DM64" s="371"/>
      <c r="DN64" s="371"/>
      <c r="DO64" s="371"/>
      <c r="DP64" s="371"/>
      <c r="DQ64" s="371"/>
      <c r="DR64" s="371"/>
      <c r="DS64" s="371"/>
      <c r="DT64" s="371"/>
      <c r="DU64" s="371"/>
      <c r="DV64" s="371"/>
      <c r="DW64" s="371"/>
      <c r="DX64" s="371"/>
      <c r="DY64" s="371"/>
      <c r="DZ64" s="371"/>
      <c r="EA64" s="371"/>
      <c r="EB64" s="371"/>
      <c r="EC64" s="371"/>
      <c r="ED64" s="371"/>
      <c r="EE64" s="371"/>
      <c r="EF64" s="371"/>
      <c r="EG64" s="371"/>
      <c r="EH64" s="371"/>
      <c r="EI64" s="371"/>
      <c r="EJ64" s="371"/>
      <c r="EK64" s="371"/>
      <c r="EL64" s="371"/>
      <c r="EM64" s="371"/>
      <c r="EN64" s="371"/>
      <c r="EO64" s="371"/>
      <c r="EP64" s="371"/>
      <c r="EQ64" s="371"/>
      <c r="ER64" s="371"/>
      <c r="ES64" s="371"/>
      <c r="ET64" s="371"/>
      <c r="EU64" s="371"/>
      <c r="EV64" s="371"/>
      <c r="EW64" s="371"/>
      <c r="EX64" s="371"/>
      <c r="EY64" s="371"/>
      <c r="EZ64" s="371"/>
      <c r="FA64" s="371"/>
      <c r="FB64" s="371"/>
      <c r="FC64" s="371"/>
      <c r="FD64" s="371"/>
      <c r="FE64" s="371"/>
      <c r="FF64" s="371"/>
      <c r="FG64" s="371"/>
    </row>
  </sheetData>
  <mergeCells count="275">
    <mergeCell ref="A63:FG63"/>
    <mergeCell ref="A64:FG64"/>
    <mergeCell ref="A57:FF57"/>
    <mergeCell ref="A58:FG58"/>
    <mergeCell ref="A59:FG59"/>
    <mergeCell ref="A60:FG60"/>
    <mergeCell ref="A61:FF61"/>
    <mergeCell ref="A62:FG62"/>
    <mergeCell ref="AQ36:BH36"/>
    <mergeCell ref="BK36:BV36"/>
    <mergeCell ref="BY36:CR36"/>
    <mergeCell ref="AQ37:BH37"/>
    <mergeCell ref="BK37:BV37"/>
    <mergeCell ref="BY37:CR37"/>
    <mergeCell ref="BG39:BX39"/>
    <mergeCell ref="CA39:CR39"/>
    <mergeCell ref="AM40:BD40"/>
    <mergeCell ref="BG40:BX40"/>
    <mergeCell ref="CA40:CR40"/>
    <mergeCell ref="AD39:BD39"/>
    <mergeCell ref="A32:H32"/>
    <mergeCell ref="I32:CM32"/>
    <mergeCell ref="CN32:CU32"/>
    <mergeCell ref="CV32:DE32"/>
    <mergeCell ref="DG32:DS32"/>
    <mergeCell ref="DT32:EF32"/>
    <mergeCell ref="EG32:ES32"/>
    <mergeCell ref="ET32:FF32"/>
    <mergeCell ref="A33:H33"/>
    <mergeCell ref="I33:CM33"/>
    <mergeCell ref="CN33:CU33"/>
    <mergeCell ref="CV33:DE33"/>
    <mergeCell ref="DG33:DS33"/>
    <mergeCell ref="DT33:EF33"/>
    <mergeCell ref="EG33:ES33"/>
    <mergeCell ref="ET33:FF33"/>
    <mergeCell ref="A30:H30"/>
    <mergeCell ref="CN30:CU30"/>
    <mergeCell ref="CV30:DE30"/>
    <mergeCell ref="DG30:DS30"/>
    <mergeCell ref="DT30:EF30"/>
    <mergeCell ref="EG30:ES30"/>
    <mergeCell ref="A31:H31"/>
    <mergeCell ref="CN31:CU31"/>
    <mergeCell ref="CV31:DE31"/>
    <mergeCell ref="DG31:DS31"/>
    <mergeCell ref="DT31:EF31"/>
    <mergeCell ref="I31:CM31"/>
    <mergeCell ref="A56:FF56"/>
    <mergeCell ref="A53:FG53"/>
    <mergeCell ref="I42:O42"/>
    <mergeCell ref="Q42:AE42"/>
    <mergeCell ref="AF42:AH42"/>
    <mergeCell ref="AI42:AK42"/>
    <mergeCell ref="A46:FG46"/>
    <mergeCell ref="A48:CM48"/>
    <mergeCell ref="A49:FG49"/>
    <mergeCell ref="A50:FG50"/>
    <mergeCell ref="A51:FG51"/>
    <mergeCell ref="A52:FG52"/>
    <mergeCell ref="EG31:ES31"/>
    <mergeCell ref="ET31:FF31"/>
    <mergeCell ref="ET27:FF27"/>
    <mergeCell ref="ET28:FF28"/>
    <mergeCell ref="I30:CM30"/>
    <mergeCell ref="A29:H29"/>
    <mergeCell ref="DT29:EF29"/>
    <mergeCell ref="I29:CM29"/>
    <mergeCell ref="A27:H27"/>
    <mergeCell ref="CN27:CU27"/>
    <mergeCell ref="CN29:CU29"/>
    <mergeCell ref="CV29:DE29"/>
    <mergeCell ref="DG29:DS29"/>
    <mergeCell ref="EG29:ES29"/>
    <mergeCell ref="ET29:FF29"/>
    <mergeCell ref="ET30:FF30"/>
    <mergeCell ref="DT27:EF27"/>
    <mergeCell ref="EG27:ES27"/>
    <mergeCell ref="A28:H28"/>
    <mergeCell ref="CN28:CU28"/>
    <mergeCell ref="CV28:DE28"/>
    <mergeCell ref="DG28:DS28"/>
    <mergeCell ref="DT28:EF28"/>
    <mergeCell ref="EG28:ES28"/>
    <mergeCell ref="I27:CM27"/>
    <mergeCell ref="I28:CM28"/>
    <mergeCell ref="ET26:FF26"/>
    <mergeCell ref="A26:H26"/>
    <mergeCell ref="I26:CM26"/>
    <mergeCell ref="CN26:CU26"/>
    <mergeCell ref="CV26:DE26"/>
    <mergeCell ref="DT26:EF26"/>
    <mergeCell ref="DG26:DS26"/>
    <mergeCell ref="CV27:DE27"/>
    <mergeCell ref="DG27:DS27"/>
    <mergeCell ref="DG25:DS25"/>
    <mergeCell ref="DT25:EF25"/>
    <mergeCell ref="EG25:ES25"/>
    <mergeCell ref="ET25:FF25"/>
    <mergeCell ref="A25:H25"/>
    <mergeCell ref="I25:CM25"/>
    <mergeCell ref="CN25:CU25"/>
    <mergeCell ref="CV25:DE25"/>
    <mergeCell ref="EG26:ES26"/>
    <mergeCell ref="DG23:DS23"/>
    <mergeCell ref="DT23:EF23"/>
    <mergeCell ref="EG23:ES23"/>
    <mergeCell ref="ET23:FF23"/>
    <mergeCell ref="A23:H23"/>
    <mergeCell ref="I23:CM23"/>
    <mergeCell ref="CN23:CU23"/>
    <mergeCell ref="CV23:DE23"/>
    <mergeCell ref="DG24:DS24"/>
    <mergeCell ref="DT24:EF24"/>
    <mergeCell ref="EG24:ES24"/>
    <mergeCell ref="ET24:FF24"/>
    <mergeCell ref="A24:H24"/>
    <mergeCell ref="I24:CM24"/>
    <mergeCell ref="CN24:CU24"/>
    <mergeCell ref="CV24:DE24"/>
    <mergeCell ref="DG21:DS21"/>
    <mergeCell ref="DT21:EF21"/>
    <mergeCell ref="EG21:ES21"/>
    <mergeCell ref="ET21:FF21"/>
    <mergeCell ref="A21:H21"/>
    <mergeCell ref="I21:CM21"/>
    <mergeCell ref="CN21:CU21"/>
    <mergeCell ref="CV21:DE21"/>
    <mergeCell ref="DG22:DS22"/>
    <mergeCell ref="DT22:EF22"/>
    <mergeCell ref="EG22:ES22"/>
    <mergeCell ref="ET22:FF22"/>
    <mergeCell ref="A22:H22"/>
    <mergeCell ref="I22:CM22"/>
    <mergeCell ref="CN22:CU22"/>
    <mergeCell ref="CV22:DE22"/>
    <mergeCell ref="DG19:DS19"/>
    <mergeCell ref="DT19:EF19"/>
    <mergeCell ref="EG19:ES19"/>
    <mergeCell ref="ET19:FF19"/>
    <mergeCell ref="A19:H19"/>
    <mergeCell ref="I19:CM19"/>
    <mergeCell ref="CN19:CU19"/>
    <mergeCell ref="CV19:DE19"/>
    <mergeCell ref="DG20:DS20"/>
    <mergeCell ref="DT20:EF20"/>
    <mergeCell ref="EG20:ES20"/>
    <mergeCell ref="ET20:FF20"/>
    <mergeCell ref="A20:H20"/>
    <mergeCell ref="I20:CM20"/>
    <mergeCell ref="CN20:CU20"/>
    <mergeCell ref="CV20:DE20"/>
    <mergeCell ref="DG17:DS17"/>
    <mergeCell ref="DT17:EF17"/>
    <mergeCell ref="EG17:ES17"/>
    <mergeCell ref="ET17:FF17"/>
    <mergeCell ref="A17:H17"/>
    <mergeCell ref="I17:CM17"/>
    <mergeCell ref="CN17:CU17"/>
    <mergeCell ref="CV17:DE17"/>
    <mergeCell ref="DG18:DS18"/>
    <mergeCell ref="DT18:EF18"/>
    <mergeCell ref="EG18:ES18"/>
    <mergeCell ref="ET18:FF18"/>
    <mergeCell ref="A18:H18"/>
    <mergeCell ref="I18:CM18"/>
    <mergeCell ref="CN18:CU18"/>
    <mergeCell ref="CV18:DE18"/>
    <mergeCell ref="DG15:DS15"/>
    <mergeCell ref="DT15:EF15"/>
    <mergeCell ref="EG15:ES15"/>
    <mergeCell ref="ET15:FF15"/>
    <mergeCell ref="A15:H15"/>
    <mergeCell ref="I15:CM15"/>
    <mergeCell ref="CN15:CU15"/>
    <mergeCell ref="CV15:DE15"/>
    <mergeCell ref="DG16:DS16"/>
    <mergeCell ref="DT16:EF16"/>
    <mergeCell ref="EG16:ES16"/>
    <mergeCell ref="ET16:FF16"/>
    <mergeCell ref="A16:H16"/>
    <mergeCell ref="I16:CM16"/>
    <mergeCell ref="CN16:CU16"/>
    <mergeCell ref="CV16:DE16"/>
    <mergeCell ref="DG13:DS13"/>
    <mergeCell ref="DT13:EF13"/>
    <mergeCell ref="EG13:ES13"/>
    <mergeCell ref="ET13:FF13"/>
    <mergeCell ref="A13:H13"/>
    <mergeCell ref="I13:CM13"/>
    <mergeCell ref="CN13:CU13"/>
    <mergeCell ref="CV13:DE13"/>
    <mergeCell ref="DG14:DS14"/>
    <mergeCell ref="DT14:EF14"/>
    <mergeCell ref="EG14:ES14"/>
    <mergeCell ref="ET14:FF14"/>
    <mergeCell ref="A14:H14"/>
    <mergeCell ref="I14:CM14"/>
    <mergeCell ref="CN14:CU14"/>
    <mergeCell ref="CV14:DE14"/>
    <mergeCell ref="DG9:DS9"/>
    <mergeCell ref="DT9:EF9"/>
    <mergeCell ref="EG9:ES9"/>
    <mergeCell ref="ET9:FF9"/>
    <mergeCell ref="A9:H9"/>
    <mergeCell ref="I9:CM9"/>
    <mergeCell ref="CN9:CU9"/>
    <mergeCell ref="CV9:DE9"/>
    <mergeCell ref="DG12:DS12"/>
    <mergeCell ref="DT12:EF12"/>
    <mergeCell ref="EG12:ES12"/>
    <mergeCell ref="ET12:FF12"/>
    <mergeCell ref="A12:H12"/>
    <mergeCell ref="I12:CM12"/>
    <mergeCell ref="CN12:CU12"/>
    <mergeCell ref="CV12:DE12"/>
    <mergeCell ref="DG7:DS7"/>
    <mergeCell ref="DT7:EF7"/>
    <mergeCell ref="EG7:ES7"/>
    <mergeCell ref="ET7:FF7"/>
    <mergeCell ref="A7:H7"/>
    <mergeCell ref="I7:CM7"/>
    <mergeCell ref="CN7:CU7"/>
    <mergeCell ref="CV7:DE7"/>
    <mergeCell ref="DG8:DS8"/>
    <mergeCell ref="DT8:EF8"/>
    <mergeCell ref="EG8:ES8"/>
    <mergeCell ref="ET8:FF8"/>
    <mergeCell ref="A8:H8"/>
    <mergeCell ref="I8:CM8"/>
    <mergeCell ref="CN8:CU8"/>
    <mergeCell ref="CV8:DE8"/>
    <mergeCell ref="A3:H4"/>
    <mergeCell ref="A5:H5"/>
    <mergeCell ref="B1:FE1"/>
    <mergeCell ref="A6:H6"/>
    <mergeCell ref="I6:CM6"/>
    <mergeCell ref="CN6:CU6"/>
    <mergeCell ref="CV6:DE6"/>
    <mergeCell ref="DG6:DS6"/>
    <mergeCell ref="DT6:EF6"/>
    <mergeCell ref="EG6:ES6"/>
    <mergeCell ref="I3:CM4"/>
    <mergeCell ref="I5:CM5"/>
    <mergeCell ref="CN5:CU5"/>
    <mergeCell ref="CV5:DE5"/>
    <mergeCell ref="ET6:FF6"/>
    <mergeCell ref="DG5:DS5"/>
    <mergeCell ref="DT5:EF5"/>
    <mergeCell ref="EG5:ES5"/>
    <mergeCell ref="ET5:FF5"/>
    <mergeCell ref="A11:H11"/>
    <mergeCell ref="I11:CM11"/>
    <mergeCell ref="CN11:CU11"/>
    <mergeCell ref="CV11:DE11"/>
    <mergeCell ref="DG11:DS11"/>
    <mergeCell ref="DT11:EF11"/>
    <mergeCell ref="CN3:CU4"/>
    <mergeCell ref="CV3:DE4"/>
    <mergeCell ref="DG3:FF3"/>
    <mergeCell ref="EG11:ES11"/>
    <mergeCell ref="ET11:FF11"/>
    <mergeCell ref="DT10:EF10"/>
    <mergeCell ref="EG10:ES10"/>
    <mergeCell ref="ET10:FF10"/>
    <mergeCell ref="DF3:DF4"/>
    <mergeCell ref="ET4:FF4"/>
    <mergeCell ref="DG4:DS4"/>
    <mergeCell ref="DT4:EF4"/>
    <mergeCell ref="EG4:ES4"/>
    <mergeCell ref="A10:H10"/>
    <mergeCell ref="I10:CM10"/>
    <mergeCell ref="CN10:CU10"/>
    <mergeCell ref="CV10:DE10"/>
    <mergeCell ref="DG10:DS10"/>
  </mergeCells>
  <pageMargins left="0" right="0" top="0" bottom="0" header="0" footer="0"/>
  <pageSetup paperSize="9" scale="80" fitToHeight="2"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33" max="162" man="1"/>
  </rowBreaks>
</worksheet>
</file>

<file path=xl/worksheets/sheet4.xml><?xml version="1.0" encoding="utf-8"?>
<worksheet xmlns="http://schemas.openxmlformats.org/spreadsheetml/2006/main" xmlns:r="http://schemas.openxmlformats.org/officeDocument/2006/relationships">
  <sheetPr>
    <tabColor rgb="FF00B0F0"/>
  </sheetPr>
  <dimension ref="A1:H45"/>
  <sheetViews>
    <sheetView view="pageBreakPreview" zoomScaleNormal="100" zoomScaleSheetLayoutView="100" workbookViewId="0">
      <selection activeCell="B2" sqref="B2:E2"/>
    </sheetView>
  </sheetViews>
  <sheetFormatPr defaultRowHeight="12.75"/>
  <cols>
    <col min="1" max="1" width="4.42578125" style="70" customWidth="1"/>
    <col min="2" max="2" width="27.140625" style="70" customWidth="1"/>
    <col min="3" max="3" width="17.28515625" style="70" customWidth="1"/>
    <col min="4" max="4" width="16.85546875" style="70" customWidth="1"/>
    <col min="5" max="5" width="17" style="70" customWidth="1"/>
    <col min="6" max="6" width="15" style="70" customWidth="1"/>
    <col min="7" max="7" width="13.7109375" style="70" customWidth="1"/>
    <col min="8" max="8" width="15.140625" style="70" customWidth="1"/>
    <col min="9" max="16384" width="9.140625" style="71"/>
  </cols>
  <sheetData>
    <row r="1" spans="1:8">
      <c r="B1" s="377" t="s">
        <v>800</v>
      </c>
      <c r="C1" s="377"/>
      <c r="D1" s="377"/>
      <c r="E1" s="377"/>
    </row>
    <row r="2" spans="1:8">
      <c r="B2" s="378" t="s">
        <v>429</v>
      </c>
      <c r="C2" s="378"/>
      <c r="D2" s="378"/>
      <c r="E2" s="378"/>
    </row>
    <row r="3" spans="1:8">
      <c r="A3" s="69" t="s">
        <v>202</v>
      </c>
      <c r="B3" s="69"/>
    </row>
    <row r="4" spans="1:8">
      <c r="A4" s="70" t="s">
        <v>362</v>
      </c>
    </row>
    <row r="6" spans="1:8" s="70" customFormat="1" ht="25.5">
      <c r="A6" s="32" t="s">
        <v>203</v>
      </c>
      <c r="B6" s="32" t="s">
        <v>204</v>
      </c>
      <c r="C6" s="32" t="s">
        <v>777</v>
      </c>
      <c r="D6" s="32" t="s">
        <v>205</v>
      </c>
      <c r="E6" s="32" t="s">
        <v>206</v>
      </c>
      <c r="F6" s="32" t="s">
        <v>207</v>
      </c>
      <c r="G6" s="32" t="s">
        <v>216</v>
      </c>
      <c r="H6" s="32" t="s">
        <v>723</v>
      </c>
    </row>
    <row r="7" spans="1:8">
      <c r="A7" s="31">
        <v>1</v>
      </c>
      <c r="B7" s="291" t="s">
        <v>773</v>
      </c>
      <c r="C7" s="292">
        <v>100</v>
      </c>
      <c r="D7" s="292">
        <v>1</v>
      </c>
      <c r="E7" s="293">
        <v>1200</v>
      </c>
      <c r="F7" s="293">
        <f>C7*D7*E7</f>
        <v>120000</v>
      </c>
      <c r="G7" s="293">
        <f>C7*D7*E7</f>
        <v>120000</v>
      </c>
      <c r="H7" s="293">
        <f>C7*D7*E7</f>
        <v>120000</v>
      </c>
    </row>
    <row r="8" spans="1:8">
      <c r="A8" s="31">
        <v>2</v>
      </c>
      <c r="B8" s="292" t="s">
        <v>774</v>
      </c>
      <c r="C8" s="292">
        <v>250</v>
      </c>
      <c r="D8" s="292">
        <v>1</v>
      </c>
      <c r="E8" s="293">
        <v>600</v>
      </c>
      <c r="F8" s="293">
        <f>C8*D8*E8</f>
        <v>150000</v>
      </c>
      <c r="G8" s="293">
        <f>C8*D8*E8</f>
        <v>150000</v>
      </c>
      <c r="H8" s="293">
        <f>C8*D8*E8</f>
        <v>150000</v>
      </c>
    </row>
    <row r="9" spans="1:8">
      <c r="A9" s="31">
        <v>3</v>
      </c>
      <c r="B9" s="292" t="s">
        <v>775</v>
      </c>
      <c r="C9" s="292">
        <v>200</v>
      </c>
      <c r="D9" s="292">
        <v>1</v>
      </c>
      <c r="E9" s="294">
        <v>500</v>
      </c>
      <c r="F9" s="293">
        <f>C9*D9*E9</f>
        <v>100000</v>
      </c>
      <c r="G9" s="293">
        <v>100000</v>
      </c>
      <c r="H9" s="293">
        <v>100000</v>
      </c>
    </row>
    <row r="10" spans="1:8" s="72" customFormat="1">
      <c r="A10" s="375" t="s">
        <v>213</v>
      </c>
      <c r="B10" s="376"/>
      <c r="C10" s="62" t="s">
        <v>224</v>
      </c>
      <c r="D10" s="62" t="s">
        <v>224</v>
      </c>
      <c r="E10" s="63" t="s">
        <v>224</v>
      </c>
      <c r="F10" s="92">
        <f>SUM(F7:F9)</f>
        <v>370000</v>
      </c>
      <c r="G10" s="92">
        <f>SUM(G7:G9)</f>
        <v>370000</v>
      </c>
      <c r="H10" s="92">
        <f>SUM(H7:H9)</f>
        <v>370000</v>
      </c>
    </row>
    <row r="12" spans="1:8">
      <c r="A12" s="70" t="s">
        <v>365</v>
      </c>
    </row>
    <row r="14" spans="1:8" s="70" customFormat="1" ht="25.5">
      <c r="A14" s="32" t="s">
        <v>203</v>
      </c>
      <c r="B14" s="32" t="s">
        <v>208</v>
      </c>
      <c r="C14" s="32" t="s">
        <v>205</v>
      </c>
      <c r="D14" s="32" t="s">
        <v>209</v>
      </c>
      <c r="E14" s="32" t="s">
        <v>207</v>
      </c>
      <c r="F14" s="32" t="s">
        <v>216</v>
      </c>
      <c r="G14" s="32" t="s">
        <v>723</v>
      </c>
      <c r="H14" s="73"/>
    </row>
    <row r="15" spans="1:8">
      <c r="A15" s="31">
        <v>1</v>
      </c>
      <c r="B15" s="31"/>
      <c r="C15" s="31"/>
      <c r="D15" s="60"/>
      <c r="E15" s="91">
        <f>C15*D15</f>
        <v>0</v>
      </c>
      <c r="F15" s="60"/>
      <c r="G15" s="60"/>
    </row>
    <row r="16" spans="1:8">
      <c r="A16" s="31">
        <v>2</v>
      </c>
      <c r="B16" s="31"/>
      <c r="C16" s="31"/>
      <c r="D16" s="60"/>
      <c r="E16" s="91">
        <f>C16*D16</f>
        <v>0</v>
      </c>
      <c r="F16" s="60"/>
      <c r="G16" s="60"/>
    </row>
    <row r="17" spans="1:8">
      <c r="A17" s="31">
        <v>3</v>
      </c>
      <c r="B17" s="31"/>
      <c r="C17" s="31"/>
      <c r="D17" s="60"/>
      <c r="E17" s="91">
        <f>C17*D17</f>
        <v>0</v>
      </c>
      <c r="F17" s="60"/>
      <c r="G17" s="60"/>
    </row>
    <row r="18" spans="1:8" s="72" customFormat="1">
      <c r="A18" s="375" t="s">
        <v>214</v>
      </c>
      <c r="B18" s="376"/>
      <c r="C18" s="62" t="s">
        <v>224</v>
      </c>
      <c r="D18" s="63" t="s">
        <v>224</v>
      </c>
      <c r="E18" s="92">
        <f>SUM(E15:E17)</f>
        <v>0</v>
      </c>
      <c r="F18" s="92">
        <f>SUM(F15:F17)</f>
        <v>0</v>
      </c>
      <c r="G18" s="92">
        <f>SUM(G15:G17)</f>
        <v>0</v>
      </c>
      <c r="H18" s="74"/>
    </row>
    <row r="20" spans="1:8">
      <c r="A20" s="70" t="s">
        <v>210</v>
      </c>
    </row>
    <row r="21" spans="1:8">
      <c r="A21" s="70" t="s">
        <v>363</v>
      </c>
    </row>
    <row r="23" spans="1:8" s="70" customFormat="1" ht="25.5">
      <c r="A23" s="32" t="s">
        <v>203</v>
      </c>
      <c r="B23" s="32" t="s">
        <v>211</v>
      </c>
      <c r="C23" s="32" t="s">
        <v>207</v>
      </c>
      <c r="D23" s="32" t="s">
        <v>216</v>
      </c>
      <c r="E23" s="32" t="s">
        <v>723</v>
      </c>
      <c r="F23" s="73"/>
    </row>
    <row r="24" spans="1:8">
      <c r="A24" s="31">
        <v>1</v>
      </c>
      <c r="B24" s="32"/>
      <c r="C24" s="61"/>
      <c r="D24" s="61"/>
      <c r="E24" s="61"/>
      <c r="F24" s="73"/>
    </row>
    <row r="25" spans="1:8">
      <c r="A25" s="31">
        <v>2</v>
      </c>
      <c r="B25" s="32"/>
      <c r="C25" s="61"/>
      <c r="D25" s="61"/>
      <c r="E25" s="61"/>
      <c r="F25" s="73"/>
    </row>
    <row r="26" spans="1:8">
      <c r="A26" s="31">
        <v>3</v>
      </c>
      <c r="B26" s="32"/>
      <c r="C26" s="60"/>
      <c r="D26" s="60"/>
      <c r="E26" s="60"/>
    </row>
    <row r="27" spans="1:8" s="72" customFormat="1">
      <c r="A27" s="375" t="s">
        <v>214</v>
      </c>
      <c r="B27" s="376"/>
      <c r="C27" s="92">
        <f>SUM(C24:C26)</f>
        <v>0</v>
      </c>
      <c r="D27" s="92">
        <f>SUM(D24:D26)</f>
        <v>0</v>
      </c>
      <c r="E27" s="92">
        <f>SUM(E24:E26)</f>
        <v>0</v>
      </c>
      <c r="F27" s="75"/>
      <c r="G27" s="74"/>
      <c r="H27" s="74"/>
    </row>
    <row r="29" spans="1:8">
      <c r="A29" s="70" t="s">
        <v>364</v>
      </c>
    </row>
    <row r="31" spans="1:8" s="70" customFormat="1" ht="25.5">
      <c r="A31" s="32" t="s">
        <v>203</v>
      </c>
      <c r="B31" s="32" t="s">
        <v>212</v>
      </c>
      <c r="C31" s="32" t="s">
        <v>207</v>
      </c>
      <c r="D31" s="32" t="s">
        <v>216</v>
      </c>
      <c r="E31" s="32" t="s">
        <v>723</v>
      </c>
      <c r="F31" s="73"/>
    </row>
    <row r="32" spans="1:8">
      <c r="A32" s="31">
        <v>1</v>
      </c>
      <c r="B32" s="31"/>
      <c r="C32" s="60"/>
      <c r="D32" s="60"/>
      <c r="E32" s="60"/>
      <c r="F32" s="76"/>
      <c r="G32" s="77"/>
    </row>
    <row r="33" spans="1:8">
      <c r="A33" s="31">
        <v>2</v>
      </c>
      <c r="B33" s="31"/>
      <c r="C33" s="60"/>
      <c r="D33" s="60"/>
      <c r="E33" s="60"/>
      <c r="F33" s="77"/>
    </row>
    <row r="34" spans="1:8">
      <c r="A34" s="31">
        <v>3</v>
      </c>
      <c r="B34" s="31"/>
      <c r="C34" s="60"/>
      <c r="D34" s="60"/>
      <c r="E34" s="60"/>
      <c r="F34" s="77"/>
    </row>
    <row r="35" spans="1:8" s="72" customFormat="1">
      <c r="A35" s="375" t="s">
        <v>214</v>
      </c>
      <c r="B35" s="376"/>
      <c r="C35" s="92">
        <f>SUM(C32:C34)</f>
        <v>0</v>
      </c>
      <c r="D35" s="92">
        <f>SUM(D32:D34)</f>
        <v>0</v>
      </c>
      <c r="E35" s="92">
        <f>SUM(E32:E34)</f>
        <v>0</v>
      </c>
      <c r="F35" s="74"/>
      <c r="G35" s="78"/>
      <c r="H35" s="74"/>
    </row>
    <row r="38" spans="1:8">
      <c r="A38" s="70" t="s">
        <v>215</v>
      </c>
    </row>
    <row r="40" spans="1:8" s="70" customFormat="1" ht="25.5">
      <c r="A40" s="32" t="s">
        <v>203</v>
      </c>
      <c r="B40" s="32" t="s">
        <v>366</v>
      </c>
      <c r="C40" s="32" t="s">
        <v>207</v>
      </c>
      <c r="D40" s="32" t="s">
        <v>216</v>
      </c>
      <c r="E40" s="32" t="s">
        <v>723</v>
      </c>
      <c r="F40" s="73"/>
    </row>
    <row r="41" spans="1:8">
      <c r="A41" s="31">
        <v>1</v>
      </c>
      <c r="B41" s="31" t="s">
        <v>776</v>
      </c>
      <c r="C41" s="60">
        <v>-20000</v>
      </c>
      <c r="D41" s="60">
        <v>-20000</v>
      </c>
      <c r="E41" s="60">
        <v>-20000</v>
      </c>
      <c r="F41" s="76"/>
      <c r="G41" s="77"/>
    </row>
    <row r="42" spans="1:8">
      <c r="A42" s="31">
        <v>2</v>
      </c>
      <c r="B42" s="31"/>
      <c r="C42" s="60"/>
      <c r="D42" s="60"/>
      <c r="E42" s="60"/>
      <c r="F42" s="77"/>
    </row>
    <row r="43" spans="1:8">
      <c r="A43" s="31">
        <v>3</v>
      </c>
      <c r="B43" s="31"/>
      <c r="C43" s="60"/>
      <c r="D43" s="60"/>
      <c r="E43" s="60"/>
      <c r="F43" s="77"/>
    </row>
    <row r="44" spans="1:8" s="72" customFormat="1">
      <c r="A44" s="375" t="s">
        <v>214</v>
      </c>
      <c r="B44" s="376"/>
      <c r="C44" s="92">
        <f>SUM(C41:C43)</f>
        <v>-20000</v>
      </c>
      <c r="D44" s="92">
        <f>SUM(D41:D43)</f>
        <v>-20000</v>
      </c>
      <c r="E44" s="92">
        <f>SUM(E41:E43)</f>
        <v>-20000</v>
      </c>
      <c r="F44" s="74"/>
      <c r="G44" s="78"/>
      <c r="H44" s="74"/>
    </row>
    <row r="45" spans="1:8">
      <c r="G45" s="93" t="s">
        <v>407</v>
      </c>
      <c r="H45" s="93">
        <v>350000</v>
      </c>
    </row>
  </sheetData>
  <mergeCells count="7">
    <mergeCell ref="B1:E1"/>
    <mergeCell ref="B2:E2"/>
    <mergeCell ref="A10:B10"/>
    <mergeCell ref="A18:B18"/>
    <mergeCell ref="A27:B27"/>
    <mergeCell ref="A35:B35"/>
    <mergeCell ref="A44:B44"/>
  </mergeCells>
  <pageMargins left="0.70866141732283472" right="0.70866141732283472" top="0.74803149606299213" bottom="0.74803149606299213" header="0.31496062992125984" footer="0.31496062992125984"/>
  <pageSetup paperSize="9" scale="65" orientation="landscape" r:id="rId1"/>
  <rowBreaks count="1" manualBreakCount="1">
    <brk id="45" max="7" man="1"/>
  </rowBreaks>
</worksheet>
</file>

<file path=xl/worksheets/sheet5.xml><?xml version="1.0" encoding="utf-8"?>
<worksheet xmlns="http://schemas.openxmlformats.org/spreadsheetml/2006/main" xmlns:r="http://schemas.openxmlformats.org/officeDocument/2006/relationships">
  <sheetPr>
    <tabColor rgb="FFFF99FF"/>
  </sheetPr>
  <dimension ref="A1:J257"/>
  <sheetViews>
    <sheetView view="pageBreakPreview" zoomScaleNormal="100" zoomScaleSheetLayoutView="100" workbookViewId="0">
      <selection activeCell="A6" sqref="A6:I6"/>
    </sheetView>
  </sheetViews>
  <sheetFormatPr defaultRowHeight="12.75"/>
  <cols>
    <col min="1" max="1" width="6.42578125" style="19" customWidth="1"/>
    <col min="2" max="2" width="20.7109375" style="19" customWidth="1"/>
    <col min="3" max="3" width="17.5703125" style="19" customWidth="1"/>
    <col min="4" max="5" width="16.140625" style="19" customWidth="1"/>
    <col min="6" max="6" width="20.28515625" style="19" customWidth="1"/>
    <col min="7" max="7" width="19.140625" style="19" customWidth="1"/>
    <col min="8" max="8" width="16" style="19" customWidth="1"/>
    <col min="9" max="9" width="18.42578125" style="19" customWidth="1"/>
    <col min="10" max="16384" width="9.140625" style="6"/>
  </cols>
  <sheetData>
    <row r="1" spans="1:10">
      <c r="A1" s="429" t="s">
        <v>217</v>
      </c>
      <c r="B1" s="429"/>
      <c r="C1" s="429"/>
      <c r="D1" s="429"/>
      <c r="E1" s="429"/>
      <c r="F1" s="429"/>
      <c r="G1" s="429"/>
      <c r="H1" s="429"/>
      <c r="I1" s="429"/>
    </row>
    <row r="2" spans="1:10">
      <c r="A2" s="395" t="s">
        <v>218</v>
      </c>
      <c r="B2" s="395"/>
      <c r="C2" s="395"/>
      <c r="D2" s="395"/>
      <c r="E2" s="395"/>
      <c r="F2" s="395"/>
      <c r="G2" s="395"/>
      <c r="H2" s="395"/>
      <c r="I2" s="395"/>
    </row>
    <row r="3" spans="1:10">
      <c r="A3" s="395" t="s">
        <v>570</v>
      </c>
      <c r="B3" s="395"/>
      <c r="C3" s="395"/>
      <c r="D3" s="395"/>
      <c r="E3" s="395"/>
      <c r="F3" s="395"/>
      <c r="G3" s="395"/>
      <c r="H3" s="395"/>
      <c r="I3" s="395"/>
    </row>
    <row r="4" spans="1:10">
      <c r="A4" s="395" t="s">
        <v>571</v>
      </c>
      <c r="B4" s="395"/>
      <c r="C4" s="395"/>
      <c r="D4" s="395"/>
      <c r="E4" s="395"/>
      <c r="F4" s="395"/>
      <c r="G4" s="395"/>
      <c r="H4" s="395"/>
      <c r="I4" s="395"/>
    </row>
    <row r="5" spans="1:10">
      <c r="A5" s="395"/>
      <c r="B5" s="395"/>
      <c r="C5" s="395"/>
      <c r="D5" s="395"/>
      <c r="E5" s="395"/>
      <c r="F5" s="395"/>
      <c r="G5" s="395"/>
      <c r="H5" s="395"/>
      <c r="I5" s="395"/>
    </row>
    <row r="6" spans="1:10">
      <c r="A6" s="430" t="s">
        <v>800</v>
      </c>
      <c r="B6" s="430"/>
      <c r="C6" s="430"/>
      <c r="D6" s="430"/>
      <c r="E6" s="430"/>
      <c r="F6" s="430"/>
      <c r="G6" s="430"/>
      <c r="H6" s="430"/>
      <c r="I6" s="430"/>
    </row>
    <row r="7" spans="1:10">
      <c r="A7" s="428" t="s">
        <v>219</v>
      </c>
      <c r="B7" s="428"/>
      <c r="C7" s="428"/>
      <c r="D7" s="428"/>
      <c r="E7" s="428"/>
      <c r="F7" s="428"/>
      <c r="G7" s="428"/>
      <c r="H7" s="428"/>
      <c r="I7" s="428"/>
    </row>
    <row r="8" spans="1:10">
      <c r="A8" s="395"/>
      <c r="B8" s="395"/>
      <c r="C8" s="395"/>
      <c r="D8" s="395"/>
      <c r="E8" s="395"/>
      <c r="F8" s="395"/>
      <c r="G8" s="395"/>
      <c r="H8" s="395"/>
      <c r="I8" s="395"/>
    </row>
    <row r="9" spans="1:10">
      <c r="A9" s="388" t="s">
        <v>220</v>
      </c>
      <c r="B9" s="388"/>
      <c r="C9" s="388"/>
      <c r="D9" s="388"/>
      <c r="E9" s="388"/>
      <c r="F9" s="388"/>
      <c r="G9" s="388"/>
      <c r="H9" s="388"/>
      <c r="I9" s="388"/>
    </row>
    <row r="10" spans="1:10">
      <c r="A10" s="402" t="s">
        <v>447</v>
      </c>
      <c r="B10" s="402"/>
      <c r="C10" s="402"/>
      <c r="D10" s="402"/>
      <c r="E10" s="402"/>
      <c r="F10" s="402"/>
      <c r="G10" s="402"/>
      <c r="H10" s="402"/>
      <c r="I10" s="402"/>
    </row>
    <row r="11" spans="1:10">
      <c r="A11" s="402" t="s">
        <v>297</v>
      </c>
      <c r="B11" s="402"/>
      <c r="C11" s="402"/>
      <c r="D11" s="402"/>
      <c r="E11" s="402"/>
      <c r="F11" s="402"/>
      <c r="G11" s="402"/>
      <c r="H11" s="402"/>
      <c r="I11" s="402"/>
    </row>
    <row r="12" spans="1:10">
      <c r="A12" s="395"/>
      <c r="B12" s="395"/>
      <c r="C12" s="395"/>
      <c r="D12" s="395"/>
      <c r="E12" s="395"/>
      <c r="F12" s="395"/>
      <c r="G12" s="395"/>
      <c r="H12" s="395"/>
      <c r="I12" s="395"/>
    </row>
    <row r="13" spans="1:10">
      <c r="A13" s="388" t="s">
        <v>347</v>
      </c>
      <c r="B13" s="388"/>
      <c r="C13" s="388"/>
      <c r="D13" s="388"/>
      <c r="E13" s="388"/>
      <c r="F13" s="388"/>
      <c r="G13" s="388"/>
      <c r="H13" s="388"/>
      <c r="I13" s="388"/>
    </row>
    <row r="14" spans="1:10">
      <c r="A14" s="388"/>
      <c r="B14" s="388"/>
      <c r="C14" s="388"/>
      <c r="D14" s="388"/>
      <c r="E14" s="388"/>
      <c r="F14" s="388"/>
      <c r="G14" s="388"/>
      <c r="H14" s="388"/>
      <c r="I14" s="388"/>
    </row>
    <row r="15" spans="1:10" s="20" customFormat="1" ht="52.5" customHeight="1">
      <c r="A15" s="122" t="s">
        <v>221</v>
      </c>
      <c r="B15" s="125" t="s">
        <v>222</v>
      </c>
      <c r="C15" s="125" t="s">
        <v>491</v>
      </c>
      <c r="D15" s="125" t="s">
        <v>492</v>
      </c>
      <c r="E15" s="125" t="s">
        <v>493</v>
      </c>
      <c r="F15" s="125" t="s">
        <v>494</v>
      </c>
      <c r="G15" s="125" t="s">
        <v>495</v>
      </c>
      <c r="H15" s="125" t="s">
        <v>671</v>
      </c>
      <c r="I15" s="125" t="s">
        <v>496</v>
      </c>
      <c r="J15" s="133" t="s">
        <v>511</v>
      </c>
    </row>
    <row r="16" spans="1:10" s="21" customFormat="1" ht="25.5">
      <c r="A16" s="122">
        <v>1</v>
      </c>
      <c r="B16" s="122">
        <v>2</v>
      </c>
      <c r="C16" s="122">
        <v>3</v>
      </c>
      <c r="D16" s="122">
        <v>4</v>
      </c>
      <c r="E16" s="122">
        <v>5</v>
      </c>
      <c r="F16" s="122">
        <v>6</v>
      </c>
      <c r="G16" s="122">
        <v>7</v>
      </c>
      <c r="H16" s="122">
        <v>8</v>
      </c>
      <c r="I16" s="125" t="s">
        <v>497</v>
      </c>
      <c r="J16" s="274" t="s">
        <v>605</v>
      </c>
    </row>
    <row r="17" spans="1:10" ht="15">
      <c r="A17" s="123">
        <v>1</v>
      </c>
      <c r="B17" s="284" t="s">
        <v>201</v>
      </c>
      <c r="C17" s="122">
        <v>1</v>
      </c>
      <c r="D17" s="90">
        <v>72987</v>
      </c>
      <c r="E17" s="90"/>
      <c r="F17" s="90">
        <v>36493.5</v>
      </c>
      <c r="G17" s="90"/>
      <c r="H17" s="90">
        <v>1.1499999999999999</v>
      </c>
      <c r="I17" s="95">
        <f t="shared" ref="I17:I22" si="0">C17*(D17+E17+F17+G17)*H17*12</f>
        <v>1510830.9</v>
      </c>
    </row>
    <row r="18" spans="1:10" ht="30">
      <c r="A18" s="123">
        <v>2</v>
      </c>
      <c r="B18" s="284" t="s">
        <v>725</v>
      </c>
      <c r="C18" s="122">
        <v>4</v>
      </c>
      <c r="D18" s="90">
        <v>6294</v>
      </c>
      <c r="E18" s="90"/>
      <c r="F18" s="90">
        <v>37764</v>
      </c>
      <c r="G18" s="90"/>
      <c r="H18" s="90">
        <v>1.1499999999999999</v>
      </c>
      <c r="I18" s="95">
        <f t="shared" si="0"/>
        <v>2432001.6</v>
      </c>
    </row>
    <row r="19" spans="1:10" ht="45">
      <c r="A19" s="123">
        <v>3</v>
      </c>
      <c r="B19" s="284" t="s">
        <v>726</v>
      </c>
      <c r="C19" s="122">
        <v>1</v>
      </c>
      <c r="D19" s="90">
        <v>6294</v>
      </c>
      <c r="E19" s="90"/>
      <c r="F19" s="90">
        <v>9441</v>
      </c>
      <c r="G19" s="90"/>
      <c r="H19" s="90">
        <v>1.1499999999999999</v>
      </c>
      <c r="I19" s="95">
        <f t="shared" si="0"/>
        <v>217143</v>
      </c>
    </row>
    <row r="20" spans="1:10" ht="45">
      <c r="A20" s="123">
        <v>4</v>
      </c>
      <c r="B20" s="284" t="s">
        <v>727</v>
      </c>
      <c r="C20" s="122">
        <v>1</v>
      </c>
      <c r="D20" s="90">
        <v>6294</v>
      </c>
      <c r="E20" s="90"/>
      <c r="F20" s="90">
        <v>9441</v>
      </c>
      <c r="G20" s="90"/>
      <c r="H20" s="90">
        <v>1.1499999999999999</v>
      </c>
      <c r="I20" s="95">
        <f t="shared" si="0"/>
        <v>217143</v>
      </c>
    </row>
    <row r="21" spans="1:10" ht="15">
      <c r="A21" s="123">
        <v>5</v>
      </c>
      <c r="B21" s="284" t="s">
        <v>728</v>
      </c>
      <c r="C21" s="122">
        <v>0.5</v>
      </c>
      <c r="D21" s="90">
        <v>6294</v>
      </c>
      <c r="E21" s="90"/>
      <c r="F21" s="90">
        <v>4720.5</v>
      </c>
      <c r="G21" s="90"/>
      <c r="H21" s="90">
        <v>1.1499999999999999</v>
      </c>
      <c r="I21" s="95">
        <f t="shared" si="0"/>
        <v>76000.05</v>
      </c>
    </row>
    <row r="22" spans="1:10" ht="30">
      <c r="A22" s="123"/>
      <c r="B22" s="284" t="s">
        <v>729</v>
      </c>
      <c r="C22" s="122">
        <v>1</v>
      </c>
      <c r="D22" s="90">
        <v>6294</v>
      </c>
      <c r="E22" s="90"/>
      <c r="F22" s="90">
        <v>9441</v>
      </c>
      <c r="G22" s="90"/>
      <c r="H22" s="90">
        <v>1.1499999999999999</v>
      </c>
      <c r="I22" s="95">
        <f t="shared" si="0"/>
        <v>217143</v>
      </c>
    </row>
    <row r="23" spans="1:10" s="270" customFormat="1">
      <c r="A23" s="381" t="s">
        <v>716</v>
      </c>
      <c r="B23" s="382"/>
      <c r="C23" s="269"/>
      <c r="D23" s="95"/>
      <c r="E23" s="95"/>
      <c r="F23" s="95"/>
      <c r="G23" s="95"/>
      <c r="H23" s="95"/>
      <c r="I23" s="95">
        <f>SUM(I17:I22)</f>
        <v>4670261.55</v>
      </c>
    </row>
    <row r="24" spans="1:10" s="23" customFormat="1" ht="27" customHeight="1">
      <c r="A24" s="379" t="s">
        <v>715</v>
      </c>
      <c r="B24" s="380"/>
      <c r="C24" s="249"/>
      <c r="D24" s="52"/>
      <c r="E24" s="52"/>
      <c r="F24" s="52"/>
      <c r="G24" s="52"/>
      <c r="H24" s="52"/>
      <c r="I24" s="97">
        <v>48169.919999999998</v>
      </c>
      <c r="J24" s="273" t="s">
        <v>607</v>
      </c>
    </row>
    <row r="25" spans="1:10" s="272" customFormat="1">
      <c r="A25" s="383" t="s">
        <v>498</v>
      </c>
      <c r="B25" s="384"/>
      <c r="C25" s="271"/>
      <c r="D25" s="97"/>
      <c r="E25" s="97"/>
      <c r="F25" s="97"/>
      <c r="G25" s="97"/>
      <c r="H25" s="97"/>
      <c r="I25" s="97">
        <f>I24</f>
        <v>48169.919999999998</v>
      </c>
    </row>
    <row r="26" spans="1:10" s="270" customFormat="1">
      <c r="A26" s="381" t="s">
        <v>717</v>
      </c>
      <c r="B26" s="382"/>
      <c r="C26" s="255" t="s">
        <v>224</v>
      </c>
      <c r="D26" s="255" t="s">
        <v>224</v>
      </c>
      <c r="E26" s="255" t="s">
        <v>224</v>
      </c>
      <c r="F26" s="255" t="s">
        <v>224</v>
      </c>
      <c r="G26" s="255" t="s">
        <v>224</v>
      </c>
      <c r="H26" s="255" t="s">
        <v>224</v>
      </c>
      <c r="I26" s="95">
        <f>I23+I25</f>
        <v>4718431.47</v>
      </c>
    </row>
    <row r="30" spans="1:10">
      <c r="A30" s="388" t="s">
        <v>709</v>
      </c>
      <c r="B30" s="388"/>
      <c r="C30" s="388"/>
      <c r="D30" s="388"/>
      <c r="E30" s="388"/>
      <c r="F30" s="388"/>
      <c r="G30" s="388"/>
      <c r="H30" s="388"/>
      <c r="I30" s="388"/>
    </row>
    <row r="31" spans="1:10">
      <c r="A31" s="388"/>
      <c r="B31" s="388"/>
      <c r="C31" s="388"/>
      <c r="D31" s="388"/>
      <c r="E31" s="388"/>
      <c r="F31" s="388"/>
      <c r="G31" s="388"/>
      <c r="H31" s="388"/>
      <c r="I31" s="388"/>
    </row>
    <row r="32" spans="1:10" ht="38.25">
      <c r="A32" s="55" t="s">
        <v>221</v>
      </c>
      <c r="B32" s="55" t="s">
        <v>225</v>
      </c>
      <c r="C32" s="55" t="s">
        <v>226</v>
      </c>
      <c r="D32" s="55" t="s">
        <v>227</v>
      </c>
      <c r="E32" s="55" t="s">
        <v>228</v>
      </c>
      <c r="F32" s="55" t="s">
        <v>229</v>
      </c>
      <c r="G32" s="33"/>
    </row>
    <row r="33" spans="1:10">
      <c r="A33" s="58">
        <v>1</v>
      </c>
      <c r="B33" s="58">
        <v>2</v>
      </c>
      <c r="C33" s="58">
        <v>3</v>
      </c>
      <c r="D33" s="58">
        <v>4</v>
      </c>
      <c r="E33" s="58">
        <v>5</v>
      </c>
      <c r="F33" s="58">
        <v>6</v>
      </c>
      <c r="G33" s="34"/>
      <c r="H33" s="34"/>
      <c r="I33" s="34"/>
    </row>
    <row r="34" spans="1:10" ht="25.5">
      <c r="A34" s="58">
        <v>1</v>
      </c>
      <c r="B34" s="55" t="s">
        <v>230</v>
      </c>
      <c r="C34" s="18">
        <v>1500</v>
      </c>
      <c r="D34" s="58">
        <v>1</v>
      </c>
      <c r="E34" s="58">
        <v>20</v>
      </c>
      <c r="F34" s="94">
        <f>(C34*D34*E34)</f>
        <v>30000</v>
      </c>
      <c r="J34" s="268" t="s">
        <v>714</v>
      </c>
    </row>
    <row r="35" spans="1:10" ht="25.5">
      <c r="A35" s="58">
        <v>2</v>
      </c>
      <c r="B35" s="55" t="s">
        <v>730</v>
      </c>
      <c r="C35" s="18">
        <v>2200</v>
      </c>
      <c r="D35" s="58">
        <v>1</v>
      </c>
      <c r="E35" s="58">
        <v>25</v>
      </c>
      <c r="F35" s="94">
        <f>(C35*D35*E35)</f>
        <v>55000</v>
      </c>
      <c r="J35" s="268" t="s">
        <v>609</v>
      </c>
    </row>
    <row r="36" spans="1:10">
      <c r="A36" s="58">
        <v>3</v>
      </c>
      <c r="B36" s="55"/>
      <c r="C36" s="18"/>
      <c r="D36" s="58"/>
      <c r="E36" s="58"/>
      <c r="F36" s="94">
        <f>(C36*D36*E36)</f>
        <v>0</v>
      </c>
      <c r="J36" s="268" t="s">
        <v>611</v>
      </c>
    </row>
    <row r="37" spans="1:10">
      <c r="A37" s="58">
        <v>4</v>
      </c>
      <c r="B37" s="55"/>
      <c r="C37" s="18"/>
      <c r="D37" s="58"/>
      <c r="E37" s="58"/>
      <c r="F37" s="94">
        <f>(C37*D37*E37)</f>
        <v>0</v>
      </c>
    </row>
    <row r="38" spans="1:10" s="17" customFormat="1">
      <c r="A38" s="407" t="s">
        <v>223</v>
      </c>
      <c r="B38" s="409"/>
      <c r="C38" s="29" t="s">
        <v>224</v>
      </c>
      <c r="D38" s="29" t="s">
        <v>224</v>
      </c>
      <c r="E38" s="29" t="s">
        <v>224</v>
      </c>
      <c r="F38" s="95">
        <f>SUM(F34:F37)</f>
        <v>85000</v>
      </c>
      <c r="G38" s="4"/>
      <c r="H38" s="4"/>
      <c r="I38" s="4"/>
    </row>
    <row r="41" spans="1:10">
      <c r="A41" s="24"/>
      <c r="B41" s="24"/>
      <c r="C41" s="11"/>
      <c r="D41" s="11"/>
      <c r="E41" s="11"/>
      <c r="F41" s="35"/>
    </row>
    <row r="43" spans="1:10">
      <c r="A43" s="388" t="s">
        <v>710</v>
      </c>
      <c r="B43" s="388"/>
      <c r="C43" s="388"/>
      <c r="D43" s="388"/>
      <c r="E43" s="388"/>
      <c r="F43" s="388"/>
      <c r="G43" s="388"/>
      <c r="H43" s="388"/>
      <c r="I43" s="388"/>
    </row>
    <row r="44" spans="1:10">
      <c r="A44" s="395"/>
      <c r="B44" s="395"/>
      <c r="C44" s="395"/>
      <c r="D44" s="395"/>
      <c r="E44" s="395"/>
      <c r="F44" s="395"/>
      <c r="G44" s="395"/>
      <c r="H44" s="395"/>
      <c r="I44" s="395"/>
    </row>
    <row r="45" spans="1:10" ht="51">
      <c r="A45" s="55" t="s">
        <v>221</v>
      </c>
      <c r="B45" s="55" t="s">
        <v>225</v>
      </c>
      <c r="C45" s="55" t="s">
        <v>231</v>
      </c>
      <c r="D45" s="55" t="s">
        <v>232</v>
      </c>
      <c r="E45" s="55" t="s">
        <v>233</v>
      </c>
      <c r="F45" s="55" t="s">
        <v>234</v>
      </c>
      <c r="G45" s="36"/>
      <c r="H45" s="36"/>
      <c r="I45" s="36"/>
    </row>
    <row r="46" spans="1:10">
      <c r="A46" s="58">
        <v>1</v>
      </c>
      <c r="B46" s="58">
        <v>2</v>
      </c>
      <c r="C46" s="58">
        <v>3</v>
      </c>
      <c r="D46" s="58">
        <v>4</v>
      </c>
      <c r="E46" s="58">
        <v>5</v>
      </c>
      <c r="F46" s="58">
        <v>6</v>
      </c>
      <c r="G46" s="34"/>
      <c r="H46" s="34"/>
      <c r="I46" s="34"/>
    </row>
    <row r="47" spans="1:10">
      <c r="A47" s="58">
        <v>1</v>
      </c>
      <c r="B47" s="55"/>
      <c r="C47" s="18"/>
      <c r="D47" s="18"/>
      <c r="E47" s="18"/>
      <c r="F47" s="94">
        <f>(C47*D47*E47)</f>
        <v>0</v>
      </c>
    </row>
    <row r="48" spans="1:10">
      <c r="A48" s="58">
        <v>2</v>
      </c>
      <c r="B48" s="82"/>
      <c r="C48" s="90"/>
      <c r="D48" s="90"/>
      <c r="E48" s="90"/>
      <c r="F48" s="94">
        <f>(C48*D48*E48)</f>
        <v>0</v>
      </c>
    </row>
    <row r="49" spans="1:10">
      <c r="A49" s="58">
        <v>3</v>
      </c>
      <c r="B49" s="58"/>
      <c r="C49" s="90"/>
      <c r="D49" s="90"/>
      <c r="E49" s="90"/>
      <c r="F49" s="94">
        <f>(C49*D49*E49)</f>
        <v>0</v>
      </c>
    </row>
    <row r="50" spans="1:10">
      <c r="A50" s="58">
        <v>4</v>
      </c>
      <c r="B50" s="58"/>
      <c r="C50" s="18"/>
      <c r="D50" s="18"/>
      <c r="E50" s="18"/>
      <c r="F50" s="94">
        <f>(C50*D50*E50)</f>
        <v>0</v>
      </c>
    </row>
    <row r="51" spans="1:10" s="17" customFormat="1">
      <c r="A51" s="407" t="s">
        <v>223</v>
      </c>
      <c r="B51" s="409"/>
      <c r="C51" s="29" t="s">
        <v>224</v>
      </c>
      <c r="D51" s="29" t="s">
        <v>224</v>
      </c>
      <c r="E51" s="29" t="s">
        <v>224</v>
      </c>
      <c r="F51" s="95">
        <f>SUM(F47:F50)</f>
        <v>0</v>
      </c>
      <c r="G51" s="4"/>
      <c r="H51" s="4"/>
      <c r="I51" s="4"/>
    </row>
    <row r="54" spans="1:10" ht="33.75" customHeight="1">
      <c r="A54" s="427" t="s">
        <v>711</v>
      </c>
      <c r="B54" s="427"/>
      <c r="C54" s="427"/>
      <c r="D54" s="427"/>
      <c r="E54" s="427"/>
      <c r="F54" s="427"/>
      <c r="G54" s="427"/>
      <c r="H54" s="427"/>
      <c r="I54" s="427"/>
    </row>
    <row r="55" spans="1:10">
      <c r="A55" s="395"/>
      <c r="B55" s="395"/>
      <c r="C55" s="395"/>
      <c r="D55" s="395"/>
      <c r="E55" s="395"/>
      <c r="F55" s="395"/>
      <c r="G55" s="395"/>
      <c r="H55" s="395"/>
      <c r="I55" s="395"/>
    </row>
    <row r="56" spans="1:10">
      <c r="A56" s="395"/>
      <c r="B56" s="395"/>
      <c r="C56" s="395"/>
      <c r="D56" s="395"/>
      <c r="E56" s="395"/>
      <c r="F56" s="395"/>
      <c r="G56" s="395"/>
      <c r="H56" s="395"/>
      <c r="I56" s="395"/>
    </row>
    <row r="57" spans="1:10" s="20" customFormat="1" ht="38.25">
      <c r="A57" s="15" t="s">
        <v>221</v>
      </c>
      <c r="B57" s="385" t="s">
        <v>236</v>
      </c>
      <c r="C57" s="385"/>
      <c r="D57" s="385"/>
      <c r="E57" s="385"/>
      <c r="F57" s="55" t="s">
        <v>237</v>
      </c>
      <c r="G57" s="55" t="s">
        <v>238</v>
      </c>
      <c r="H57" s="34"/>
      <c r="I57" s="34"/>
      <c r="J57" s="133" t="s">
        <v>613</v>
      </c>
    </row>
    <row r="58" spans="1:10">
      <c r="A58" s="30">
        <v>1</v>
      </c>
      <c r="B58" s="396">
        <v>2</v>
      </c>
      <c r="C58" s="396"/>
      <c r="D58" s="396"/>
      <c r="E58" s="396"/>
      <c r="F58" s="58">
        <v>3</v>
      </c>
      <c r="G58" s="58">
        <v>4</v>
      </c>
      <c r="H58" s="28"/>
      <c r="I58" s="28"/>
    </row>
    <row r="59" spans="1:10" s="17" customFormat="1">
      <c r="A59" s="56">
        <v>1</v>
      </c>
      <c r="B59" s="420" t="s">
        <v>239</v>
      </c>
      <c r="C59" s="421"/>
      <c r="D59" s="421"/>
      <c r="E59" s="422"/>
      <c r="F59" s="29" t="s">
        <v>224</v>
      </c>
      <c r="G59" s="95">
        <f>G60+G62+G63</f>
        <v>1027457.54</v>
      </c>
      <c r="H59" s="4"/>
      <c r="I59" s="4"/>
    </row>
    <row r="60" spans="1:10">
      <c r="A60" s="423" t="s">
        <v>240</v>
      </c>
      <c r="B60" s="425" t="s">
        <v>241</v>
      </c>
      <c r="C60" s="425"/>
      <c r="D60" s="425"/>
      <c r="E60" s="425"/>
      <c r="F60" s="419">
        <f>I23</f>
        <v>4670261.55</v>
      </c>
      <c r="G60" s="412">
        <f>F60*22%</f>
        <v>1027457.54</v>
      </c>
    </row>
    <row r="61" spans="1:10">
      <c r="A61" s="424"/>
      <c r="B61" s="426" t="s">
        <v>242</v>
      </c>
      <c r="C61" s="426"/>
      <c r="D61" s="426"/>
      <c r="E61" s="426"/>
      <c r="F61" s="419"/>
      <c r="G61" s="413"/>
    </row>
    <row r="62" spans="1:10">
      <c r="A62" s="30" t="s">
        <v>243</v>
      </c>
      <c r="B62" s="417" t="s">
        <v>244</v>
      </c>
      <c r="C62" s="417"/>
      <c r="D62" s="417"/>
      <c r="E62" s="417"/>
      <c r="F62" s="18"/>
      <c r="G62" s="18"/>
    </row>
    <row r="63" spans="1:10">
      <c r="A63" s="30" t="s">
        <v>245</v>
      </c>
      <c r="B63" s="416" t="s">
        <v>246</v>
      </c>
      <c r="C63" s="416"/>
      <c r="D63" s="416"/>
      <c r="E63" s="416"/>
      <c r="F63" s="18"/>
      <c r="G63" s="18"/>
    </row>
    <row r="64" spans="1:10" s="17" customFormat="1">
      <c r="A64" s="56">
        <v>2</v>
      </c>
      <c r="B64" s="410" t="s">
        <v>247</v>
      </c>
      <c r="C64" s="410"/>
      <c r="D64" s="410"/>
      <c r="E64" s="410"/>
      <c r="F64" s="29" t="s">
        <v>224</v>
      </c>
      <c r="G64" s="95">
        <f>G65+G67+G68+G69+G70</f>
        <v>144778.1</v>
      </c>
      <c r="H64" s="4"/>
      <c r="I64" s="4"/>
    </row>
    <row r="65" spans="1:9">
      <c r="A65" s="396" t="s">
        <v>248</v>
      </c>
      <c r="B65" s="418" t="s">
        <v>241</v>
      </c>
      <c r="C65" s="418"/>
      <c r="D65" s="418"/>
      <c r="E65" s="418"/>
      <c r="F65" s="419">
        <f>F60</f>
        <v>4670261.55</v>
      </c>
      <c r="G65" s="412">
        <f>F65*2.9%</f>
        <v>135437.57999999999</v>
      </c>
    </row>
    <row r="66" spans="1:9" ht="31.5" customHeight="1">
      <c r="A66" s="396"/>
      <c r="B66" s="414" t="s">
        <v>249</v>
      </c>
      <c r="C66" s="414"/>
      <c r="D66" s="414"/>
      <c r="E66" s="414"/>
      <c r="F66" s="419"/>
      <c r="G66" s="413"/>
    </row>
    <row r="67" spans="1:9" ht="30.75" customHeight="1">
      <c r="A67" s="30" t="s">
        <v>250</v>
      </c>
      <c r="B67" s="415" t="s">
        <v>251</v>
      </c>
      <c r="C67" s="415"/>
      <c r="D67" s="415"/>
      <c r="E67" s="415"/>
      <c r="F67" s="18"/>
      <c r="G67" s="18"/>
    </row>
    <row r="68" spans="1:9" ht="31.5" customHeight="1">
      <c r="A68" s="30" t="s">
        <v>252</v>
      </c>
      <c r="B68" s="416" t="s">
        <v>253</v>
      </c>
      <c r="C68" s="416"/>
      <c r="D68" s="416"/>
      <c r="E68" s="416"/>
      <c r="F68" s="94">
        <f>F65</f>
        <v>4670261.55</v>
      </c>
      <c r="G68" s="94">
        <f>F68*0.2%</f>
        <v>9340.52</v>
      </c>
    </row>
    <row r="69" spans="1:9" ht="33.75" customHeight="1">
      <c r="A69" s="30" t="s">
        <v>254</v>
      </c>
      <c r="B69" s="416" t="s">
        <v>255</v>
      </c>
      <c r="C69" s="416"/>
      <c r="D69" s="416"/>
      <c r="E69" s="416"/>
      <c r="F69" s="18"/>
      <c r="G69" s="18"/>
    </row>
    <row r="70" spans="1:9" ht="32.25" customHeight="1">
      <c r="A70" s="30" t="s">
        <v>256</v>
      </c>
      <c r="B70" s="416" t="s">
        <v>255</v>
      </c>
      <c r="C70" s="416"/>
      <c r="D70" s="416"/>
      <c r="E70" s="416"/>
      <c r="F70" s="18"/>
      <c r="G70" s="18"/>
    </row>
    <row r="71" spans="1:9" s="17" customFormat="1" ht="27" customHeight="1">
      <c r="A71" s="56" t="s">
        <v>257</v>
      </c>
      <c r="B71" s="410" t="s">
        <v>258</v>
      </c>
      <c r="C71" s="410"/>
      <c r="D71" s="410"/>
      <c r="E71" s="410"/>
      <c r="F71" s="95">
        <f>F68</f>
        <v>4670261.55</v>
      </c>
      <c r="G71" s="95">
        <f>F71*5.1%</f>
        <v>238183.34</v>
      </c>
      <c r="H71" s="4"/>
      <c r="I71" s="4"/>
    </row>
    <row r="72" spans="1:9" s="17" customFormat="1">
      <c r="A72" s="397" t="s">
        <v>223</v>
      </c>
      <c r="B72" s="397"/>
      <c r="C72" s="397"/>
      <c r="D72" s="397"/>
      <c r="E72" s="397"/>
      <c r="F72" s="29" t="s">
        <v>224</v>
      </c>
      <c r="G72" s="95">
        <f>SUM(G71+G64+G59)</f>
        <v>1410418.98</v>
      </c>
      <c r="H72" s="4"/>
      <c r="I72" s="4"/>
    </row>
    <row r="75" spans="1:9">
      <c r="A75" s="411" t="s">
        <v>259</v>
      </c>
      <c r="B75" s="411"/>
      <c r="C75" s="411"/>
      <c r="D75" s="411"/>
      <c r="E75" s="411"/>
      <c r="F75" s="411"/>
      <c r="G75" s="411"/>
      <c r="H75" s="411"/>
      <c r="I75" s="411"/>
    </row>
    <row r="76" spans="1:9">
      <c r="A76" s="402" t="s">
        <v>260</v>
      </c>
      <c r="B76" s="402"/>
      <c r="C76" s="402"/>
      <c r="D76" s="402"/>
      <c r="E76" s="402"/>
      <c r="F76" s="402"/>
      <c r="G76" s="402"/>
      <c r="H76" s="402"/>
      <c r="I76" s="402"/>
    </row>
    <row r="77" spans="1:9">
      <c r="A77" s="403" t="s">
        <v>298</v>
      </c>
      <c r="B77" s="403"/>
      <c r="C77" s="403"/>
      <c r="D77" s="403"/>
      <c r="E77" s="403"/>
      <c r="F77" s="403"/>
      <c r="G77" s="403"/>
      <c r="H77" s="403"/>
      <c r="I77" s="403"/>
    </row>
    <row r="78" spans="1:9">
      <c r="A78" s="406"/>
      <c r="B78" s="406"/>
      <c r="C78" s="406"/>
      <c r="D78" s="406"/>
      <c r="E78" s="406"/>
      <c r="F78" s="406"/>
      <c r="G78" s="406"/>
      <c r="H78" s="406"/>
      <c r="I78" s="406"/>
    </row>
    <row r="79" spans="1:9" s="21" customFormat="1" ht="38.25">
      <c r="A79" s="58" t="s">
        <v>221</v>
      </c>
      <c r="B79" s="55" t="s">
        <v>0</v>
      </c>
      <c r="C79" s="55" t="s">
        <v>261</v>
      </c>
      <c r="D79" s="55" t="s">
        <v>262</v>
      </c>
      <c r="E79" s="55" t="s">
        <v>263</v>
      </c>
      <c r="F79" s="37"/>
      <c r="G79" s="34"/>
      <c r="H79" s="34"/>
      <c r="I79" s="34"/>
    </row>
    <row r="80" spans="1:9">
      <c r="A80" s="58">
        <v>1</v>
      </c>
      <c r="B80" s="58">
        <v>2</v>
      </c>
      <c r="C80" s="58">
        <v>3</v>
      </c>
      <c r="D80" s="58">
        <v>4</v>
      </c>
      <c r="E80" s="58">
        <v>5</v>
      </c>
      <c r="F80" s="34"/>
      <c r="G80" s="34"/>
      <c r="H80" s="34"/>
      <c r="I80" s="34"/>
    </row>
    <row r="81" spans="1:9">
      <c r="A81" s="58">
        <v>1</v>
      </c>
      <c r="B81" s="82"/>
      <c r="C81" s="18"/>
      <c r="D81" s="58"/>
      <c r="E81" s="94">
        <f>C81*D81</f>
        <v>0</v>
      </c>
    </row>
    <row r="82" spans="1:9">
      <c r="A82" s="58">
        <v>2</v>
      </c>
      <c r="B82" s="58"/>
      <c r="C82" s="18"/>
      <c r="D82" s="58"/>
      <c r="E82" s="94">
        <f>C82*D82</f>
        <v>0</v>
      </c>
    </row>
    <row r="83" spans="1:9">
      <c r="A83" s="58">
        <v>3</v>
      </c>
      <c r="B83" s="58"/>
      <c r="C83" s="18"/>
      <c r="D83" s="58"/>
      <c r="E83" s="94">
        <f>C83*D83</f>
        <v>0</v>
      </c>
    </row>
    <row r="84" spans="1:9" s="17" customFormat="1">
      <c r="A84" s="407" t="s">
        <v>223</v>
      </c>
      <c r="B84" s="409"/>
      <c r="C84" s="29" t="s">
        <v>224</v>
      </c>
      <c r="D84" s="29" t="s">
        <v>224</v>
      </c>
      <c r="E84" s="95">
        <f>SUM(E81:E83)</f>
        <v>0</v>
      </c>
      <c r="F84" s="4"/>
      <c r="G84" s="4"/>
      <c r="H84" s="4"/>
      <c r="I84" s="4"/>
    </row>
    <row r="87" spans="1:9">
      <c r="A87" s="388" t="s">
        <v>264</v>
      </c>
      <c r="B87" s="388"/>
      <c r="C87" s="388"/>
      <c r="D87" s="388"/>
      <c r="E87" s="388"/>
      <c r="F87" s="388"/>
      <c r="G87" s="388"/>
      <c r="H87" s="388"/>
      <c r="I87" s="388"/>
    </row>
    <row r="88" spans="1:9">
      <c r="A88" s="402" t="s">
        <v>340</v>
      </c>
      <c r="B88" s="402"/>
      <c r="C88" s="402"/>
      <c r="D88" s="402"/>
      <c r="E88" s="402"/>
      <c r="F88" s="402"/>
      <c r="G88" s="402"/>
      <c r="H88" s="402"/>
      <c r="I88" s="402"/>
    </row>
    <row r="89" spans="1:9">
      <c r="A89" s="403" t="s">
        <v>298</v>
      </c>
      <c r="B89" s="403"/>
      <c r="C89" s="403"/>
      <c r="D89" s="403"/>
      <c r="E89" s="403"/>
      <c r="F89" s="403"/>
      <c r="G89" s="403"/>
      <c r="H89" s="403"/>
      <c r="I89" s="403"/>
    </row>
    <row r="90" spans="1:9">
      <c r="A90" s="406"/>
      <c r="B90" s="406"/>
      <c r="C90" s="406"/>
      <c r="D90" s="406"/>
      <c r="E90" s="406"/>
      <c r="F90" s="406"/>
      <c r="G90" s="406"/>
      <c r="H90" s="406"/>
      <c r="I90" s="406"/>
    </row>
    <row r="91" spans="1:9" ht="51.75" customHeight="1">
      <c r="A91" s="58" t="s">
        <v>221</v>
      </c>
      <c r="B91" s="387" t="s">
        <v>225</v>
      </c>
      <c r="C91" s="387"/>
      <c r="D91" s="55" t="s">
        <v>265</v>
      </c>
      <c r="E91" s="55" t="s">
        <v>266</v>
      </c>
      <c r="F91" s="55" t="s">
        <v>267</v>
      </c>
      <c r="G91" s="38"/>
    </row>
    <row r="92" spans="1:9">
      <c r="A92" s="58">
        <v>1</v>
      </c>
      <c r="B92" s="387">
        <v>2</v>
      </c>
      <c r="C92" s="387"/>
      <c r="D92" s="58">
        <v>3</v>
      </c>
      <c r="E92" s="58">
        <v>4</v>
      </c>
      <c r="F92" s="58">
        <v>5</v>
      </c>
      <c r="G92" s="39"/>
      <c r="H92" s="34"/>
      <c r="I92" s="34"/>
    </row>
    <row r="93" spans="1:9">
      <c r="A93" s="58">
        <v>1</v>
      </c>
      <c r="B93" s="387" t="s">
        <v>268</v>
      </c>
      <c r="C93" s="387"/>
      <c r="D93" s="18"/>
      <c r="E93" s="58"/>
      <c r="F93" s="94">
        <f>D93*E93/100</f>
        <v>0</v>
      </c>
      <c r="G93" s="12"/>
    </row>
    <row r="94" spans="1:9">
      <c r="A94" s="58">
        <v>3</v>
      </c>
      <c r="B94" s="393" t="s">
        <v>269</v>
      </c>
      <c r="C94" s="394"/>
      <c r="D94" s="18"/>
      <c r="E94" s="58"/>
      <c r="F94" s="94">
        <f>(D94*E94/100)</f>
        <v>0</v>
      </c>
      <c r="G94" s="12"/>
    </row>
    <row r="95" spans="1:9">
      <c r="A95" s="58">
        <v>2</v>
      </c>
      <c r="B95" s="387" t="s">
        <v>270</v>
      </c>
      <c r="C95" s="387"/>
      <c r="D95" s="18"/>
      <c r="E95" s="58"/>
      <c r="F95" s="94">
        <f>(D95*E95/100)</f>
        <v>0</v>
      </c>
      <c r="G95" s="12"/>
    </row>
    <row r="96" spans="1:9" s="17" customFormat="1">
      <c r="A96" s="407" t="s">
        <v>223</v>
      </c>
      <c r="B96" s="408"/>
      <c r="C96" s="409"/>
      <c r="D96" s="65" t="s">
        <v>224</v>
      </c>
      <c r="E96" s="29" t="s">
        <v>224</v>
      </c>
      <c r="F96" s="95">
        <f>SUM(F93:F95)</f>
        <v>0</v>
      </c>
      <c r="G96" s="10"/>
      <c r="H96" s="4"/>
      <c r="I96" s="4"/>
    </row>
    <row r="97" spans="1:9">
      <c r="G97" s="11"/>
    </row>
    <row r="99" spans="1:9">
      <c r="A99" s="388" t="s">
        <v>271</v>
      </c>
      <c r="B99" s="388"/>
      <c r="C99" s="388"/>
      <c r="D99" s="388"/>
      <c r="E99" s="388"/>
      <c r="F99" s="388"/>
      <c r="G99" s="388"/>
      <c r="H99" s="388"/>
      <c r="I99" s="388"/>
    </row>
    <row r="100" spans="1:9">
      <c r="A100" s="402" t="s">
        <v>341</v>
      </c>
      <c r="B100" s="402"/>
      <c r="C100" s="402"/>
      <c r="D100" s="402"/>
      <c r="E100" s="402"/>
      <c r="F100" s="402"/>
      <c r="G100" s="402"/>
      <c r="H100" s="402"/>
      <c r="I100" s="402"/>
    </row>
    <row r="101" spans="1:9">
      <c r="A101" s="403" t="s">
        <v>298</v>
      </c>
      <c r="B101" s="403"/>
      <c r="C101" s="403"/>
      <c r="D101" s="403"/>
      <c r="E101" s="403"/>
      <c r="F101" s="403"/>
      <c r="G101" s="403"/>
      <c r="H101" s="403"/>
      <c r="I101" s="403"/>
    </row>
    <row r="102" spans="1:9">
      <c r="A102" s="406"/>
      <c r="B102" s="406"/>
      <c r="C102" s="406"/>
      <c r="D102" s="406"/>
      <c r="E102" s="406"/>
      <c r="F102" s="406"/>
      <c r="G102" s="406"/>
      <c r="H102" s="406"/>
      <c r="I102" s="406"/>
    </row>
    <row r="103" spans="1:9" ht="25.5">
      <c r="A103" s="58" t="s">
        <v>221</v>
      </c>
      <c r="B103" s="387" t="s">
        <v>0</v>
      </c>
      <c r="C103" s="387"/>
      <c r="D103" s="55" t="s">
        <v>261</v>
      </c>
      <c r="E103" s="55" t="s">
        <v>272</v>
      </c>
      <c r="F103" s="55" t="s">
        <v>273</v>
      </c>
      <c r="G103" s="40"/>
      <c r="H103" s="34"/>
      <c r="I103" s="34"/>
    </row>
    <row r="104" spans="1:9">
      <c r="A104" s="58">
        <v>1</v>
      </c>
      <c r="B104" s="387">
        <v>2</v>
      </c>
      <c r="C104" s="387"/>
      <c r="D104" s="58">
        <v>3</v>
      </c>
      <c r="E104" s="58">
        <v>4</v>
      </c>
      <c r="F104" s="58">
        <v>5</v>
      </c>
      <c r="G104" s="39"/>
      <c r="H104" s="34"/>
      <c r="I104" s="34"/>
    </row>
    <row r="105" spans="1:9">
      <c r="A105" s="58">
        <v>1</v>
      </c>
      <c r="B105" s="393"/>
      <c r="C105" s="394"/>
      <c r="D105" s="18"/>
      <c r="E105" s="58"/>
      <c r="F105" s="94">
        <f>D105*E105</f>
        <v>0</v>
      </c>
      <c r="G105" s="12"/>
    </row>
    <row r="106" spans="1:9">
      <c r="A106" s="58">
        <v>2</v>
      </c>
      <c r="B106" s="393"/>
      <c r="C106" s="394"/>
      <c r="D106" s="18"/>
      <c r="E106" s="58"/>
      <c r="F106" s="94">
        <f>D106*E106</f>
        <v>0</v>
      </c>
      <c r="G106" s="12"/>
    </row>
    <row r="107" spans="1:9">
      <c r="A107" s="64">
        <v>3</v>
      </c>
      <c r="B107" s="404"/>
      <c r="C107" s="405"/>
      <c r="D107" s="66"/>
      <c r="E107" s="64"/>
      <c r="F107" s="94">
        <f>D107*E107</f>
        <v>0</v>
      </c>
      <c r="G107" s="12"/>
    </row>
    <row r="108" spans="1:9" s="17" customFormat="1">
      <c r="A108" s="390" t="s">
        <v>223</v>
      </c>
      <c r="B108" s="390"/>
      <c r="C108" s="390"/>
      <c r="D108" s="29" t="s">
        <v>224</v>
      </c>
      <c r="E108" s="29" t="s">
        <v>224</v>
      </c>
      <c r="F108" s="95">
        <f>SUM(F105:F107)</f>
        <v>0</v>
      </c>
      <c r="G108" s="10"/>
      <c r="H108" s="5"/>
      <c r="I108" s="5"/>
    </row>
    <row r="111" spans="1:9">
      <c r="A111" s="388" t="s">
        <v>274</v>
      </c>
      <c r="B111" s="388"/>
      <c r="C111" s="388"/>
      <c r="D111" s="388"/>
      <c r="E111" s="388"/>
      <c r="F111" s="388"/>
      <c r="G111" s="388"/>
      <c r="H111" s="388"/>
      <c r="I111" s="388"/>
    </row>
    <row r="112" spans="1:9">
      <c r="A112" s="402" t="s">
        <v>356</v>
      </c>
      <c r="B112" s="402"/>
      <c r="C112" s="402"/>
      <c r="D112" s="402"/>
      <c r="E112" s="402"/>
      <c r="F112" s="402"/>
      <c r="G112" s="402"/>
      <c r="H112" s="402"/>
      <c r="I112" s="402"/>
    </row>
    <row r="113" spans="1:9">
      <c r="A113" s="403" t="s">
        <v>298</v>
      </c>
      <c r="B113" s="403"/>
      <c r="C113" s="403"/>
      <c r="D113" s="403"/>
      <c r="E113" s="403"/>
      <c r="F113" s="403"/>
      <c r="G113" s="403"/>
      <c r="H113" s="403"/>
      <c r="I113" s="403"/>
    </row>
    <row r="114" spans="1:9">
      <c r="A114" s="395"/>
      <c r="B114" s="395"/>
      <c r="C114" s="395"/>
      <c r="D114" s="395"/>
      <c r="E114" s="395"/>
      <c r="F114" s="395"/>
      <c r="G114" s="395"/>
      <c r="H114" s="395"/>
      <c r="I114" s="395"/>
    </row>
    <row r="115" spans="1:9" ht="25.5">
      <c r="A115" s="58" t="s">
        <v>221</v>
      </c>
      <c r="B115" s="387" t="s">
        <v>0</v>
      </c>
      <c r="C115" s="387"/>
      <c r="D115" s="55" t="s">
        <v>261</v>
      </c>
      <c r="E115" s="55" t="s">
        <v>272</v>
      </c>
      <c r="F115" s="55" t="s">
        <v>273</v>
      </c>
      <c r="G115" s="40"/>
      <c r="H115" s="34"/>
      <c r="I115" s="34"/>
    </row>
    <row r="116" spans="1:9">
      <c r="A116" s="58">
        <v>1</v>
      </c>
      <c r="B116" s="387">
        <v>2</v>
      </c>
      <c r="C116" s="387"/>
      <c r="D116" s="58">
        <v>3</v>
      </c>
      <c r="E116" s="58">
        <v>4</v>
      </c>
      <c r="F116" s="58">
        <v>5</v>
      </c>
      <c r="G116" s="39"/>
      <c r="H116" s="34"/>
      <c r="I116" s="34"/>
    </row>
    <row r="117" spans="1:9">
      <c r="A117" s="58">
        <v>1</v>
      </c>
      <c r="B117" s="393"/>
      <c r="C117" s="394"/>
      <c r="D117" s="18"/>
      <c r="E117" s="58"/>
      <c r="F117" s="94">
        <f>D117*E117</f>
        <v>0</v>
      </c>
      <c r="G117" s="12"/>
    </row>
    <row r="118" spans="1:9">
      <c r="A118" s="58">
        <v>2</v>
      </c>
      <c r="B118" s="393"/>
      <c r="C118" s="394"/>
      <c r="D118" s="18"/>
      <c r="E118" s="58"/>
      <c r="F118" s="94">
        <f>D118*E118</f>
        <v>0</v>
      </c>
      <c r="G118" s="12"/>
    </row>
    <row r="119" spans="1:9">
      <c r="A119" s="64">
        <v>3</v>
      </c>
      <c r="B119" s="404"/>
      <c r="C119" s="405"/>
      <c r="D119" s="66"/>
      <c r="E119" s="64"/>
      <c r="F119" s="94">
        <f>D119*E119</f>
        <v>0</v>
      </c>
      <c r="G119" s="12"/>
    </row>
    <row r="120" spans="1:9" s="17" customFormat="1">
      <c r="A120" s="390" t="s">
        <v>223</v>
      </c>
      <c r="B120" s="390"/>
      <c r="C120" s="390"/>
      <c r="D120" s="29" t="s">
        <v>224</v>
      </c>
      <c r="E120" s="29" t="s">
        <v>224</v>
      </c>
      <c r="F120" s="95">
        <f>SUM(F117:F119)</f>
        <v>0</v>
      </c>
      <c r="G120" s="10"/>
      <c r="H120" s="5"/>
      <c r="I120" s="5"/>
    </row>
    <row r="123" spans="1:9">
      <c r="A123" s="388" t="s">
        <v>275</v>
      </c>
      <c r="B123" s="388"/>
      <c r="C123" s="388"/>
      <c r="D123" s="388"/>
      <c r="E123" s="388"/>
      <c r="F123" s="388"/>
      <c r="G123" s="388"/>
      <c r="H123" s="388"/>
      <c r="I123" s="388"/>
    </row>
    <row r="124" spans="1:9">
      <c r="A124" s="402" t="s">
        <v>488</v>
      </c>
      <c r="B124" s="402"/>
      <c r="C124" s="402"/>
      <c r="D124" s="402"/>
      <c r="E124" s="402"/>
      <c r="F124" s="402"/>
      <c r="G124" s="402"/>
      <c r="H124" s="402"/>
      <c r="I124" s="402"/>
    </row>
    <row r="125" spans="1:9">
      <c r="A125" s="403" t="s">
        <v>298</v>
      </c>
      <c r="B125" s="403"/>
      <c r="C125" s="403"/>
      <c r="D125" s="403"/>
      <c r="E125" s="403"/>
      <c r="F125" s="403"/>
      <c r="G125" s="403"/>
      <c r="H125" s="403"/>
      <c r="I125" s="403"/>
    </row>
    <row r="127" spans="1:9">
      <c r="A127" s="388" t="s">
        <v>342</v>
      </c>
      <c r="B127" s="388"/>
      <c r="C127" s="388"/>
      <c r="D127" s="388"/>
      <c r="E127" s="388"/>
      <c r="F127" s="388"/>
      <c r="G127" s="388"/>
      <c r="H127" s="388"/>
      <c r="I127" s="388"/>
    </row>
    <row r="128" spans="1:9">
      <c r="A128" s="395"/>
      <c r="B128" s="395"/>
      <c r="C128" s="395"/>
      <c r="D128" s="395"/>
      <c r="E128" s="395"/>
      <c r="F128" s="395"/>
      <c r="G128" s="395"/>
      <c r="H128" s="395"/>
      <c r="I128" s="395"/>
    </row>
    <row r="129" spans="1:9" ht="25.5">
      <c r="A129" s="58" t="s">
        <v>221</v>
      </c>
      <c r="B129" s="387" t="s">
        <v>225</v>
      </c>
      <c r="C129" s="387"/>
      <c r="D129" s="55" t="s">
        <v>276</v>
      </c>
      <c r="E129" s="55" t="s">
        <v>277</v>
      </c>
      <c r="F129" s="55" t="s">
        <v>278</v>
      </c>
      <c r="G129" s="55" t="s">
        <v>234</v>
      </c>
      <c r="H129" s="39"/>
      <c r="I129" s="34"/>
    </row>
    <row r="130" spans="1:9">
      <c r="A130" s="58">
        <v>1</v>
      </c>
      <c r="B130" s="387">
        <v>2</v>
      </c>
      <c r="C130" s="387"/>
      <c r="D130" s="58">
        <v>3</v>
      </c>
      <c r="E130" s="58">
        <v>4</v>
      </c>
      <c r="F130" s="58">
        <v>5</v>
      </c>
      <c r="G130" s="58">
        <v>6</v>
      </c>
      <c r="H130" s="41"/>
      <c r="I130" s="28"/>
    </row>
    <row r="131" spans="1:9">
      <c r="A131" s="58">
        <v>1</v>
      </c>
      <c r="B131" s="387" t="s">
        <v>731</v>
      </c>
      <c r="C131" s="387"/>
      <c r="D131" s="58">
        <v>1</v>
      </c>
      <c r="E131" s="58">
        <v>12</v>
      </c>
      <c r="F131" s="18">
        <v>2499.9899999999998</v>
      </c>
      <c r="G131" s="94">
        <f>D131*E131*F131</f>
        <v>29999.88</v>
      </c>
      <c r="H131" s="12"/>
    </row>
    <row r="132" spans="1:9">
      <c r="A132" s="58">
        <v>2</v>
      </c>
      <c r="B132" s="387"/>
      <c r="C132" s="387"/>
      <c r="D132" s="58"/>
      <c r="E132" s="58"/>
      <c r="F132" s="18"/>
      <c r="G132" s="94">
        <f>D132*E132*F132</f>
        <v>0</v>
      </c>
      <c r="H132" s="12"/>
    </row>
    <row r="133" spans="1:9">
      <c r="A133" s="58">
        <v>3</v>
      </c>
      <c r="B133" s="387"/>
      <c r="C133" s="387"/>
      <c r="D133" s="58"/>
      <c r="E133" s="58"/>
      <c r="F133" s="18"/>
      <c r="G133" s="94">
        <f>D133*E133*F133</f>
        <v>0</v>
      </c>
      <c r="H133" s="12"/>
    </row>
    <row r="134" spans="1:9" s="17" customFormat="1">
      <c r="A134" s="390" t="s">
        <v>223</v>
      </c>
      <c r="B134" s="390"/>
      <c r="C134" s="390"/>
      <c r="D134" s="29" t="s">
        <v>224</v>
      </c>
      <c r="E134" s="29" t="s">
        <v>224</v>
      </c>
      <c r="F134" s="29" t="s">
        <v>224</v>
      </c>
      <c r="G134" s="95">
        <f>SUM(G131:G133)</f>
        <v>29999.88</v>
      </c>
      <c r="H134" s="10"/>
      <c r="I134" s="4"/>
    </row>
    <row r="137" spans="1:9">
      <c r="A137" s="388" t="s">
        <v>343</v>
      </c>
      <c r="B137" s="388"/>
      <c r="C137" s="388"/>
      <c r="D137" s="388"/>
      <c r="E137" s="388"/>
      <c r="F137" s="388"/>
      <c r="G137" s="388"/>
      <c r="H137" s="388"/>
      <c r="I137" s="388"/>
    </row>
    <row r="138" spans="1:9">
      <c r="A138" s="395"/>
      <c r="B138" s="395"/>
      <c r="C138" s="395"/>
      <c r="D138" s="395"/>
      <c r="E138" s="395"/>
      <c r="F138" s="395"/>
      <c r="G138" s="395"/>
      <c r="H138" s="395"/>
      <c r="I138" s="395"/>
    </row>
    <row r="139" spans="1:9" ht="25.5">
      <c r="A139" s="58" t="s">
        <v>221</v>
      </c>
      <c r="B139" s="387" t="s">
        <v>225</v>
      </c>
      <c r="C139" s="387"/>
      <c r="D139" s="55" t="s">
        <v>279</v>
      </c>
      <c r="E139" s="55" t="s">
        <v>280</v>
      </c>
      <c r="F139" s="55" t="s">
        <v>281</v>
      </c>
      <c r="G139" s="37"/>
      <c r="H139" s="34"/>
      <c r="I139" s="34"/>
    </row>
    <row r="140" spans="1:9">
      <c r="A140" s="58">
        <v>1</v>
      </c>
      <c r="B140" s="387">
        <v>2</v>
      </c>
      <c r="C140" s="387"/>
      <c r="D140" s="58">
        <v>3</v>
      </c>
      <c r="E140" s="58">
        <v>4</v>
      </c>
      <c r="F140" s="58">
        <v>5</v>
      </c>
      <c r="G140" s="28"/>
      <c r="H140" s="28"/>
      <c r="I140" s="28"/>
    </row>
    <row r="141" spans="1:9">
      <c r="A141" s="58">
        <v>1</v>
      </c>
      <c r="B141" s="387" t="s">
        <v>175</v>
      </c>
      <c r="C141" s="387"/>
      <c r="D141" s="58">
        <v>6</v>
      </c>
      <c r="E141" s="58">
        <v>1800</v>
      </c>
      <c r="F141" s="94">
        <f>D141*E141</f>
        <v>10800</v>
      </c>
    </row>
    <row r="142" spans="1:9">
      <c r="A142" s="58">
        <v>2</v>
      </c>
      <c r="B142" s="387" t="s">
        <v>732</v>
      </c>
      <c r="C142" s="387"/>
      <c r="D142" s="58">
        <v>6</v>
      </c>
      <c r="E142" s="58">
        <v>800</v>
      </c>
      <c r="F142" s="94">
        <f>D142*E142</f>
        <v>4800</v>
      </c>
    </row>
    <row r="143" spans="1:9">
      <c r="A143" s="58">
        <v>3</v>
      </c>
      <c r="B143" s="387"/>
      <c r="C143" s="387"/>
      <c r="D143" s="58"/>
      <c r="E143" s="58"/>
      <c r="F143" s="94">
        <f>D143*E143</f>
        <v>0</v>
      </c>
    </row>
    <row r="144" spans="1:9" s="17" customFormat="1">
      <c r="A144" s="390" t="s">
        <v>223</v>
      </c>
      <c r="B144" s="390"/>
      <c r="C144" s="390"/>
      <c r="D144" s="29" t="s">
        <v>224</v>
      </c>
      <c r="E144" s="29" t="s">
        <v>224</v>
      </c>
      <c r="F144" s="95">
        <f>SUM(F141:F143)</f>
        <v>15600</v>
      </c>
      <c r="G144" s="4"/>
      <c r="H144" s="4"/>
      <c r="I144" s="4"/>
    </row>
    <row r="147" spans="1:9">
      <c r="A147" s="388" t="s">
        <v>344</v>
      </c>
      <c r="B147" s="388"/>
      <c r="C147" s="388"/>
      <c r="D147" s="388"/>
      <c r="E147" s="388"/>
      <c r="F147" s="388"/>
      <c r="G147" s="388"/>
      <c r="H147" s="388"/>
      <c r="I147" s="388"/>
    </row>
    <row r="148" spans="1:9">
      <c r="A148" s="395"/>
      <c r="B148" s="395"/>
      <c r="C148" s="395"/>
      <c r="D148" s="395"/>
      <c r="E148" s="395"/>
      <c r="F148" s="395"/>
      <c r="G148" s="395"/>
      <c r="H148" s="395"/>
      <c r="I148" s="395"/>
    </row>
    <row r="149" spans="1:9" ht="25.5" customHeight="1">
      <c r="A149" s="55" t="s">
        <v>221</v>
      </c>
      <c r="B149" s="385" t="s">
        <v>0</v>
      </c>
      <c r="C149" s="385"/>
      <c r="D149" s="42" t="s">
        <v>282</v>
      </c>
      <c r="E149" s="55" t="s">
        <v>283</v>
      </c>
      <c r="F149" s="42" t="s">
        <v>284</v>
      </c>
      <c r="G149" s="55" t="s">
        <v>234</v>
      </c>
      <c r="H149" s="40"/>
      <c r="I149" s="40"/>
    </row>
    <row r="150" spans="1:9">
      <c r="A150" s="55">
        <v>1</v>
      </c>
      <c r="B150" s="385">
        <v>2</v>
      </c>
      <c r="C150" s="385"/>
      <c r="D150" s="42">
        <v>3</v>
      </c>
      <c r="E150" s="55">
        <v>4</v>
      </c>
      <c r="F150" s="42">
        <v>5</v>
      </c>
      <c r="G150" s="55">
        <v>6</v>
      </c>
      <c r="H150" s="38"/>
      <c r="I150" s="38"/>
    </row>
    <row r="151" spans="1:9">
      <c r="A151" s="58">
        <v>247</v>
      </c>
      <c r="B151" s="392" t="s">
        <v>307</v>
      </c>
      <c r="C151" s="392"/>
      <c r="D151" s="83"/>
      <c r="E151" s="83"/>
      <c r="F151" s="83"/>
      <c r="G151" s="94">
        <f>D151*E151*F151</f>
        <v>0</v>
      </c>
      <c r="H151" s="12"/>
      <c r="I151" s="12"/>
    </row>
    <row r="152" spans="1:9" s="17" customFormat="1">
      <c r="A152" s="122">
        <v>1</v>
      </c>
      <c r="B152" s="391" t="s">
        <v>309</v>
      </c>
      <c r="C152" s="391"/>
      <c r="D152" s="65" t="s">
        <v>224</v>
      </c>
      <c r="E152" s="65" t="s">
        <v>224</v>
      </c>
      <c r="F152" s="65" t="s">
        <v>224</v>
      </c>
      <c r="G152" s="95">
        <f>G151</f>
        <v>0</v>
      </c>
      <c r="H152" s="10"/>
      <c r="I152" s="10"/>
    </row>
    <row r="153" spans="1:9">
      <c r="A153" s="122">
        <v>247</v>
      </c>
      <c r="B153" s="392" t="s">
        <v>310</v>
      </c>
      <c r="C153" s="392"/>
      <c r="D153" s="83"/>
      <c r="E153" s="83"/>
      <c r="F153" s="83"/>
      <c r="G153" s="94">
        <f>D153*E153*F153</f>
        <v>0</v>
      </c>
      <c r="H153" s="12"/>
      <c r="I153" s="12"/>
    </row>
    <row r="154" spans="1:9" s="17" customFormat="1">
      <c r="A154" s="122">
        <v>2</v>
      </c>
      <c r="B154" s="391" t="s">
        <v>311</v>
      </c>
      <c r="C154" s="391"/>
      <c r="D154" s="65" t="s">
        <v>224</v>
      </c>
      <c r="E154" s="65" t="s">
        <v>224</v>
      </c>
      <c r="F154" s="65" t="s">
        <v>23</v>
      </c>
      <c r="G154" s="95">
        <f>G153</f>
        <v>0</v>
      </c>
      <c r="H154" s="10"/>
      <c r="I154" s="10"/>
    </row>
    <row r="155" spans="1:9">
      <c r="A155" s="122">
        <v>244</v>
      </c>
      <c r="B155" s="392" t="s">
        <v>308</v>
      </c>
      <c r="C155" s="392"/>
      <c r="D155" s="83"/>
      <c r="E155" s="83"/>
      <c r="F155" s="83"/>
      <c r="G155" s="94">
        <f>D155*E155*F155</f>
        <v>0</v>
      </c>
      <c r="H155" s="12"/>
      <c r="I155" s="12"/>
    </row>
    <row r="156" spans="1:9">
      <c r="A156" s="122">
        <v>244</v>
      </c>
      <c r="B156" s="392" t="s">
        <v>368</v>
      </c>
      <c r="C156" s="392"/>
      <c r="D156" s="83"/>
      <c r="E156" s="83"/>
      <c r="F156" s="83"/>
      <c r="G156" s="94">
        <f>D156*E156*F156</f>
        <v>0</v>
      </c>
      <c r="H156" s="12"/>
      <c r="I156" s="12"/>
    </row>
    <row r="157" spans="1:9" s="17" customFormat="1">
      <c r="A157" s="122">
        <v>3</v>
      </c>
      <c r="B157" s="391" t="s">
        <v>489</v>
      </c>
      <c r="C157" s="391"/>
      <c r="D157" s="65" t="s">
        <v>224</v>
      </c>
      <c r="E157" s="65" t="s">
        <v>23</v>
      </c>
      <c r="F157" s="65" t="s">
        <v>224</v>
      </c>
      <c r="G157" s="95">
        <f>G155+G156</f>
        <v>0</v>
      </c>
      <c r="H157" s="10"/>
      <c r="I157" s="10"/>
    </row>
    <row r="158" spans="1:9">
      <c r="A158" s="122">
        <v>244</v>
      </c>
      <c r="B158" s="392" t="s">
        <v>178</v>
      </c>
      <c r="C158" s="392"/>
      <c r="D158" s="83"/>
      <c r="E158" s="83"/>
      <c r="F158" s="83"/>
      <c r="G158" s="94">
        <f>D158*E158*F158</f>
        <v>0</v>
      </c>
      <c r="H158" s="12"/>
      <c r="I158" s="12"/>
    </row>
    <row r="159" spans="1:9" s="17" customFormat="1">
      <c r="A159" s="122">
        <v>4</v>
      </c>
      <c r="B159" s="391" t="s">
        <v>312</v>
      </c>
      <c r="C159" s="391"/>
      <c r="D159" s="65" t="s">
        <v>224</v>
      </c>
      <c r="E159" s="65" t="s">
        <v>224</v>
      </c>
      <c r="F159" s="65" t="s">
        <v>224</v>
      </c>
      <c r="G159" s="95">
        <f>G158</f>
        <v>0</v>
      </c>
      <c r="H159" s="10"/>
      <c r="I159" s="10"/>
    </row>
    <row r="160" spans="1:9">
      <c r="A160" s="58">
        <v>244</v>
      </c>
      <c r="B160" s="392" t="s">
        <v>408</v>
      </c>
      <c r="C160" s="392"/>
      <c r="D160" s="83">
        <v>3038.72</v>
      </c>
      <c r="E160" s="83">
        <v>6.68</v>
      </c>
      <c r="F160" s="83">
        <v>2</v>
      </c>
      <c r="G160" s="124">
        <f>D160*E160*F160</f>
        <v>40597.300000000003</v>
      </c>
      <c r="H160" s="12"/>
      <c r="I160" s="12"/>
    </row>
    <row r="161" spans="1:9">
      <c r="A161" s="58">
        <v>5</v>
      </c>
      <c r="B161" s="391" t="s">
        <v>409</v>
      </c>
      <c r="C161" s="391"/>
      <c r="D161" s="65" t="s">
        <v>224</v>
      </c>
      <c r="E161" s="65" t="s">
        <v>224</v>
      </c>
      <c r="F161" s="65" t="s">
        <v>224</v>
      </c>
      <c r="G161" s="95">
        <f>G160</f>
        <v>40597.300000000003</v>
      </c>
      <c r="H161" s="12"/>
      <c r="I161" s="12"/>
    </row>
    <row r="162" spans="1:9" s="17" customFormat="1">
      <c r="A162" s="390" t="s">
        <v>223</v>
      </c>
      <c r="B162" s="390"/>
      <c r="C162" s="390"/>
      <c r="D162" s="65" t="s">
        <v>224</v>
      </c>
      <c r="E162" s="65" t="s">
        <v>224</v>
      </c>
      <c r="F162" s="65" t="s">
        <v>224</v>
      </c>
      <c r="G162" s="95">
        <f>G152+G154+G157+G159+G161</f>
        <v>40597.300000000003</v>
      </c>
      <c r="H162" s="10"/>
      <c r="I162" s="10"/>
    </row>
    <row r="165" spans="1:9">
      <c r="A165" s="388" t="s">
        <v>339</v>
      </c>
      <c r="B165" s="388"/>
      <c r="C165" s="388"/>
      <c r="D165" s="388"/>
      <c r="E165" s="388"/>
      <c r="F165" s="388"/>
      <c r="G165" s="388"/>
      <c r="H165" s="388"/>
      <c r="I165" s="388"/>
    </row>
    <row r="166" spans="1:9">
      <c r="A166" s="395"/>
      <c r="B166" s="395"/>
      <c r="C166" s="395"/>
      <c r="D166" s="395"/>
      <c r="E166" s="395"/>
      <c r="F166" s="395"/>
      <c r="G166" s="395"/>
      <c r="H166" s="395"/>
      <c r="I166" s="395"/>
    </row>
    <row r="167" spans="1:9" ht="25.5">
      <c r="A167" s="55" t="s">
        <v>221</v>
      </c>
      <c r="B167" s="385" t="s">
        <v>0</v>
      </c>
      <c r="C167" s="385"/>
      <c r="D167" s="55" t="s">
        <v>285</v>
      </c>
      <c r="E167" s="55" t="s">
        <v>286</v>
      </c>
      <c r="F167" s="55" t="s">
        <v>287</v>
      </c>
      <c r="G167" s="37"/>
      <c r="H167" s="37"/>
      <c r="I167" s="37"/>
    </row>
    <row r="168" spans="1:9">
      <c r="A168" s="58">
        <v>1</v>
      </c>
      <c r="B168" s="387">
        <v>2</v>
      </c>
      <c r="C168" s="387"/>
      <c r="D168" s="58">
        <v>3</v>
      </c>
      <c r="E168" s="58">
        <v>4</v>
      </c>
      <c r="F168" s="58">
        <v>5</v>
      </c>
      <c r="G168" s="28"/>
      <c r="H168" s="28"/>
      <c r="I168" s="28"/>
    </row>
    <row r="169" spans="1:9">
      <c r="A169" s="58">
        <v>1</v>
      </c>
      <c r="B169" s="387" t="s">
        <v>733</v>
      </c>
      <c r="C169" s="387"/>
      <c r="D169" s="58">
        <v>12</v>
      </c>
      <c r="E169" s="58">
        <v>1500</v>
      </c>
      <c r="F169" s="94">
        <v>18000</v>
      </c>
    </row>
    <row r="170" spans="1:9">
      <c r="A170" s="58">
        <v>2</v>
      </c>
      <c r="B170" s="387"/>
      <c r="C170" s="387"/>
      <c r="D170" s="58"/>
      <c r="E170" s="58"/>
      <c r="F170" s="94"/>
    </row>
    <row r="171" spans="1:9">
      <c r="A171" s="58">
        <v>3</v>
      </c>
      <c r="B171" s="387"/>
      <c r="C171" s="387"/>
      <c r="D171" s="58"/>
      <c r="E171" s="58"/>
      <c r="F171" s="94"/>
    </row>
    <row r="172" spans="1:9" s="17" customFormat="1">
      <c r="A172" s="390" t="s">
        <v>223</v>
      </c>
      <c r="B172" s="390"/>
      <c r="C172" s="390"/>
      <c r="D172" s="29" t="s">
        <v>224</v>
      </c>
      <c r="E172" s="29" t="s">
        <v>224</v>
      </c>
      <c r="F172" s="95">
        <f>SUM(F169:F171)</f>
        <v>18000</v>
      </c>
      <c r="G172" s="4"/>
      <c r="H172" s="4"/>
      <c r="I172" s="4"/>
    </row>
    <row r="175" spans="1:9">
      <c r="A175" s="388" t="s">
        <v>338</v>
      </c>
      <c r="B175" s="388"/>
      <c r="C175" s="388"/>
      <c r="D175" s="388"/>
      <c r="E175" s="388"/>
      <c r="F175" s="388"/>
      <c r="G175" s="388"/>
      <c r="H175" s="388"/>
      <c r="I175" s="388"/>
    </row>
    <row r="176" spans="1:9">
      <c r="A176" s="395"/>
      <c r="B176" s="395"/>
      <c r="C176" s="395"/>
      <c r="D176" s="395"/>
      <c r="E176" s="395"/>
      <c r="F176" s="395"/>
      <c r="G176" s="395"/>
      <c r="H176" s="395"/>
      <c r="I176" s="395"/>
    </row>
    <row r="177" spans="1:10" ht="25.5">
      <c r="A177" s="55" t="s">
        <v>221</v>
      </c>
      <c r="B177" s="385" t="s">
        <v>225</v>
      </c>
      <c r="C177" s="385"/>
      <c r="D177" s="385" t="s">
        <v>735</v>
      </c>
      <c r="E177" s="385"/>
      <c r="F177" s="55" t="s">
        <v>289</v>
      </c>
      <c r="G177" s="55" t="s">
        <v>290</v>
      </c>
      <c r="H177" s="40"/>
      <c r="I177" s="37"/>
      <c r="J177" s="17" t="s">
        <v>490</v>
      </c>
    </row>
    <row r="178" spans="1:10">
      <c r="A178" s="55">
        <v>1</v>
      </c>
      <c r="B178" s="385">
        <v>2</v>
      </c>
      <c r="C178" s="385"/>
      <c r="D178" s="385">
        <v>3</v>
      </c>
      <c r="E178" s="385"/>
      <c r="F178" s="55">
        <v>4</v>
      </c>
      <c r="G178" s="55">
        <v>5</v>
      </c>
      <c r="H178" s="38"/>
      <c r="I178" s="43"/>
    </row>
    <row r="179" spans="1:10">
      <c r="A179" s="58">
        <v>1</v>
      </c>
      <c r="B179" s="387" t="s">
        <v>734</v>
      </c>
      <c r="C179" s="387"/>
      <c r="D179" s="387">
        <v>5</v>
      </c>
      <c r="E179" s="387"/>
      <c r="F179" s="58">
        <v>4</v>
      </c>
      <c r="G179" s="94">
        <v>21000</v>
      </c>
      <c r="H179" s="12"/>
    </row>
    <row r="180" spans="1:10">
      <c r="A180" s="58">
        <f>A179+1</f>
        <v>2</v>
      </c>
      <c r="B180" s="387" t="s">
        <v>736</v>
      </c>
      <c r="C180" s="387"/>
      <c r="D180" s="387">
        <v>1</v>
      </c>
      <c r="E180" s="387"/>
      <c r="F180" s="58">
        <v>12</v>
      </c>
      <c r="G180" s="94">
        <v>65000</v>
      </c>
      <c r="H180" s="12"/>
    </row>
    <row r="181" spans="1:10">
      <c r="A181" s="58">
        <f>A180+1</f>
        <v>3</v>
      </c>
      <c r="B181" s="400" t="s">
        <v>737</v>
      </c>
      <c r="C181" s="401"/>
      <c r="D181" s="387">
        <v>1</v>
      </c>
      <c r="E181" s="387"/>
      <c r="F181" s="58">
        <v>1</v>
      </c>
      <c r="G181" s="94">
        <v>25000</v>
      </c>
      <c r="H181" s="12"/>
    </row>
    <row r="182" spans="1:10" s="17" customFormat="1">
      <c r="A182" s="390" t="s">
        <v>223</v>
      </c>
      <c r="B182" s="390"/>
      <c r="C182" s="390"/>
      <c r="D182" s="390" t="s">
        <v>224</v>
      </c>
      <c r="E182" s="390"/>
      <c r="F182" s="29" t="s">
        <v>224</v>
      </c>
      <c r="G182" s="95">
        <f>SUM(G179:G181)</f>
        <v>111000</v>
      </c>
      <c r="H182" s="10"/>
      <c r="I182" s="4"/>
    </row>
    <row r="185" spans="1:10">
      <c r="A185" s="388" t="s">
        <v>345</v>
      </c>
      <c r="B185" s="388"/>
      <c r="C185" s="388"/>
      <c r="D185" s="388"/>
      <c r="E185" s="388"/>
      <c r="F185" s="388"/>
      <c r="G185" s="388"/>
      <c r="H185" s="388"/>
      <c r="I185" s="388"/>
    </row>
    <row r="187" spans="1:10" s="23" customFormat="1" ht="24.75" customHeight="1">
      <c r="A187" s="55" t="s">
        <v>221</v>
      </c>
      <c r="B187" s="385" t="s">
        <v>0</v>
      </c>
      <c r="C187" s="385"/>
      <c r="D187" s="42" t="s">
        <v>291</v>
      </c>
      <c r="E187" s="55" t="s">
        <v>292</v>
      </c>
      <c r="F187" s="40"/>
      <c r="G187" s="40"/>
      <c r="H187" s="37"/>
      <c r="I187" s="37"/>
    </row>
    <row r="188" spans="1:10">
      <c r="A188" s="58">
        <v>1</v>
      </c>
      <c r="B188" s="387">
        <v>2</v>
      </c>
      <c r="C188" s="387"/>
      <c r="D188" s="22">
        <v>3</v>
      </c>
      <c r="E188" s="58">
        <v>4</v>
      </c>
      <c r="F188" s="41"/>
      <c r="G188" s="41"/>
      <c r="H188" s="28"/>
      <c r="I188" s="28"/>
    </row>
    <row r="189" spans="1:10">
      <c r="A189" s="58">
        <v>1</v>
      </c>
      <c r="B189" s="387" t="s">
        <v>738</v>
      </c>
      <c r="C189" s="387"/>
      <c r="D189" s="22">
        <v>12</v>
      </c>
      <c r="E189" s="94">
        <v>24000</v>
      </c>
      <c r="F189" s="12"/>
      <c r="G189" s="12"/>
    </row>
    <row r="190" spans="1:10">
      <c r="A190" s="58">
        <v>2</v>
      </c>
      <c r="B190" s="387" t="s">
        <v>739</v>
      </c>
      <c r="C190" s="387"/>
      <c r="D190" s="22">
        <v>12</v>
      </c>
      <c r="E190" s="94">
        <v>100000</v>
      </c>
      <c r="F190" s="12"/>
      <c r="G190" s="12"/>
    </row>
    <row r="191" spans="1:10">
      <c r="A191" s="58">
        <v>3</v>
      </c>
      <c r="B191" s="385"/>
      <c r="C191" s="385"/>
      <c r="D191" s="22"/>
      <c r="E191" s="94"/>
      <c r="F191" s="12"/>
      <c r="G191" s="12"/>
    </row>
    <row r="192" spans="1:10" s="17" customFormat="1">
      <c r="A192" s="390" t="s">
        <v>223</v>
      </c>
      <c r="B192" s="390"/>
      <c r="C192" s="390"/>
      <c r="D192" s="67" t="s">
        <v>224</v>
      </c>
      <c r="E192" s="95">
        <f>SUM(E189:E191)</f>
        <v>124000</v>
      </c>
      <c r="F192" s="10"/>
      <c r="G192" s="10"/>
      <c r="H192" s="4"/>
      <c r="I192" s="4"/>
    </row>
    <row r="195" spans="1:9">
      <c r="A195" s="388" t="s">
        <v>337</v>
      </c>
      <c r="B195" s="388"/>
      <c r="C195" s="388"/>
      <c r="D195" s="388"/>
      <c r="E195" s="388"/>
      <c r="F195" s="388"/>
      <c r="G195" s="388"/>
      <c r="H195" s="388"/>
      <c r="I195" s="388"/>
    </row>
    <row r="197" spans="1:9" s="23" customFormat="1" ht="24.75" customHeight="1">
      <c r="A197" s="55" t="s">
        <v>221</v>
      </c>
      <c r="B197" s="385" t="s">
        <v>0</v>
      </c>
      <c r="C197" s="385"/>
      <c r="D197" s="55" t="s">
        <v>291</v>
      </c>
      <c r="E197" s="55" t="s">
        <v>292</v>
      </c>
      <c r="F197" s="40"/>
      <c r="G197" s="40"/>
      <c r="H197" s="37"/>
      <c r="I197" s="37"/>
    </row>
    <row r="198" spans="1:9">
      <c r="A198" s="57">
        <v>1</v>
      </c>
      <c r="B198" s="396">
        <v>2</v>
      </c>
      <c r="C198" s="396"/>
      <c r="D198" s="57">
        <v>3</v>
      </c>
      <c r="E198" s="57">
        <v>4</v>
      </c>
      <c r="F198" s="41"/>
      <c r="G198" s="41"/>
      <c r="H198" s="28"/>
      <c r="I198" s="28"/>
    </row>
    <row r="199" spans="1:9">
      <c r="A199" s="57">
        <v>1</v>
      </c>
      <c r="B199" s="396" t="s">
        <v>740</v>
      </c>
      <c r="C199" s="396"/>
      <c r="D199" s="57">
        <v>2</v>
      </c>
      <c r="E199" s="59">
        <v>12000</v>
      </c>
      <c r="F199" s="12"/>
      <c r="G199" s="12"/>
    </row>
    <row r="200" spans="1:9">
      <c r="A200" s="57">
        <v>2</v>
      </c>
      <c r="B200" s="396"/>
      <c r="C200" s="396"/>
      <c r="D200" s="57"/>
      <c r="E200" s="59"/>
      <c r="F200" s="12"/>
      <c r="G200" s="12"/>
    </row>
    <row r="201" spans="1:9" s="17" customFormat="1">
      <c r="A201" s="397" t="s">
        <v>223</v>
      </c>
      <c r="B201" s="397"/>
      <c r="C201" s="397"/>
      <c r="D201" s="56" t="s">
        <v>224</v>
      </c>
      <c r="E201" s="98">
        <f>SUM(E199:E200)</f>
        <v>12000</v>
      </c>
      <c r="F201" s="10"/>
      <c r="G201" s="10"/>
      <c r="H201" s="4"/>
      <c r="I201" s="4"/>
    </row>
    <row r="202" spans="1:9">
      <c r="A202" s="24"/>
      <c r="B202" s="24"/>
      <c r="C202" s="24"/>
      <c r="D202" s="24"/>
      <c r="E202" s="24"/>
      <c r="F202" s="25"/>
      <c r="G202" s="25"/>
    </row>
    <row r="204" spans="1:9">
      <c r="A204" s="388" t="s">
        <v>346</v>
      </c>
      <c r="B204" s="388"/>
      <c r="C204" s="388"/>
      <c r="D204" s="388"/>
      <c r="E204" s="388"/>
      <c r="F204" s="388"/>
      <c r="G204" s="388"/>
      <c r="H204" s="388"/>
      <c r="I204" s="388"/>
    </row>
    <row r="206" spans="1:9" ht="26.25" customHeight="1">
      <c r="A206" s="55" t="s">
        <v>221</v>
      </c>
      <c r="B206" s="385" t="s">
        <v>225</v>
      </c>
      <c r="C206" s="385"/>
      <c r="D206" s="55" t="s">
        <v>285</v>
      </c>
      <c r="E206" s="42" t="s">
        <v>293</v>
      </c>
      <c r="F206" s="55" t="s">
        <v>294</v>
      </c>
      <c r="G206" s="40"/>
      <c r="H206" s="40"/>
      <c r="I206" s="37"/>
    </row>
    <row r="207" spans="1:9">
      <c r="A207" s="55">
        <v>1</v>
      </c>
      <c r="B207" s="385">
        <v>2</v>
      </c>
      <c r="C207" s="385"/>
      <c r="D207" s="55">
        <v>3</v>
      </c>
      <c r="E207" s="42">
        <v>4</v>
      </c>
      <c r="F207" s="55">
        <v>5</v>
      </c>
      <c r="G207" s="38"/>
      <c r="H207" s="38"/>
      <c r="I207" s="43"/>
    </row>
    <row r="208" spans="1:9">
      <c r="A208" s="58">
        <v>1</v>
      </c>
      <c r="B208" s="387" t="s">
        <v>741</v>
      </c>
      <c r="C208" s="387"/>
      <c r="D208" s="58">
        <v>2</v>
      </c>
      <c r="E208" s="68">
        <v>30400</v>
      </c>
      <c r="F208" s="96">
        <f>D208*E208</f>
        <v>60800</v>
      </c>
      <c r="G208" s="13"/>
      <c r="H208" s="13"/>
    </row>
    <row r="209" spans="1:10">
      <c r="A209" s="58">
        <v>2</v>
      </c>
      <c r="B209" s="387" t="s">
        <v>741</v>
      </c>
      <c r="C209" s="387"/>
      <c r="D209" s="58">
        <v>1</v>
      </c>
      <c r="E209" s="68">
        <v>15249.44</v>
      </c>
      <c r="F209" s="96">
        <f>D209*E209</f>
        <v>15249.44</v>
      </c>
      <c r="G209" s="13"/>
      <c r="H209" s="13"/>
    </row>
    <row r="210" spans="1:10">
      <c r="A210" s="58">
        <v>3</v>
      </c>
      <c r="B210" s="393" t="s">
        <v>742</v>
      </c>
      <c r="C210" s="394"/>
      <c r="D210" s="58">
        <v>2</v>
      </c>
      <c r="E210" s="68">
        <v>34120</v>
      </c>
      <c r="F210" s="96">
        <f>D210*E210</f>
        <v>68240</v>
      </c>
      <c r="G210" s="13"/>
      <c r="H210" s="13"/>
    </row>
    <row r="211" spans="1:10" s="17" customFormat="1">
      <c r="A211" s="390" t="s">
        <v>223</v>
      </c>
      <c r="B211" s="390"/>
      <c r="C211" s="390"/>
      <c r="D211" s="29" t="s">
        <v>224</v>
      </c>
      <c r="E211" s="67" t="s">
        <v>224</v>
      </c>
      <c r="F211" s="95">
        <f>SUM(F208:F210)</f>
        <v>144289.44</v>
      </c>
      <c r="G211" s="10"/>
      <c r="H211" s="10"/>
      <c r="I211" s="4"/>
    </row>
    <row r="213" spans="1:10">
      <c r="H213" s="26"/>
    </row>
    <row r="214" spans="1:10">
      <c r="A214" s="388" t="s">
        <v>336</v>
      </c>
      <c r="B214" s="388"/>
      <c r="C214" s="388"/>
      <c r="D214" s="388"/>
      <c r="E214" s="388"/>
      <c r="F214" s="388"/>
      <c r="G214" s="388"/>
      <c r="H214" s="388"/>
      <c r="I214" s="388"/>
    </row>
    <row r="215" spans="1:10">
      <c r="H215" s="11"/>
      <c r="I215" s="11"/>
    </row>
    <row r="216" spans="1:10" ht="37.5" customHeight="1">
      <c r="A216" s="55" t="s">
        <v>221</v>
      </c>
      <c r="B216" s="385" t="s">
        <v>225</v>
      </c>
      <c r="C216" s="385"/>
      <c r="D216" s="55" t="s">
        <v>285</v>
      </c>
      <c r="E216" s="42" t="s">
        <v>293</v>
      </c>
      <c r="F216" s="81" t="s">
        <v>294</v>
      </c>
      <c r="G216" s="44"/>
      <c r="H216" s="40"/>
      <c r="I216" s="44"/>
    </row>
    <row r="217" spans="1:10" s="53" customFormat="1">
      <c r="A217" s="55">
        <v>1</v>
      </c>
      <c r="B217" s="385">
        <v>2</v>
      </c>
      <c r="C217" s="385"/>
      <c r="D217" s="55">
        <v>3</v>
      </c>
      <c r="E217" s="42">
        <v>4</v>
      </c>
      <c r="F217" s="81">
        <v>5</v>
      </c>
      <c r="G217" s="44"/>
      <c r="H217" s="45"/>
      <c r="I217" s="45"/>
    </row>
    <row r="218" spans="1:10" ht="41.25" customHeight="1">
      <c r="A218" s="58">
        <v>1</v>
      </c>
      <c r="B218" s="385" t="s">
        <v>185</v>
      </c>
      <c r="C218" s="385"/>
      <c r="D218" s="58">
        <v>1</v>
      </c>
      <c r="E218" s="52">
        <f>19996.03+3000</f>
        <v>22996.03</v>
      </c>
      <c r="F218" s="96">
        <f>D218*E218</f>
        <v>22996.03</v>
      </c>
      <c r="G218" s="14"/>
      <c r="H218" s="16"/>
      <c r="I218" s="14"/>
    </row>
    <row r="219" spans="1:10" s="17" customFormat="1" ht="39.75" customHeight="1">
      <c r="A219" s="29">
        <v>341</v>
      </c>
      <c r="B219" s="386" t="s">
        <v>313</v>
      </c>
      <c r="C219" s="386"/>
      <c r="D219" s="29" t="s">
        <v>224</v>
      </c>
      <c r="E219" s="51" t="s">
        <v>224</v>
      </c>
      <c r="F219" s="97">
        <f>F218</f>
        <v>22996.03</v>
      </c>
      <c r="G219" s="49"/>
      <c r="H219" s="50"/>
      <c r="I219" s="49"/>
    </row>
    <row r="220" spans="1:10" ht="27" customHeight="1">
      <c r="A220" s="58">
        <v>2</v>
      </c>
      <c r="B220" s="385" t="s">
        <v>186</v>
      </c>
      <c r="C220" s="385"/>
      <c r="D220" s="58"/>
      <c r="E220" s="52"/>
      <c r="F220" s="96">
        <f>D220*E220</f>
        <v>0</v>
      </c>
      <c r="G220" s="14"/>
      <c r="H220" s="16"/>
      <c r="I220" s="14"/>
      <c r="J220" s="20"/>
    </row>
    <row r="221" spans="1:10" s="17" customFormat="1" ht="26.25" customHeight="1">
      <c r="A221" s="29">
        <v>342</v>
      </c>
      <c r="B221" s="386" t="s">
        <v>314</v>
      </c>
      <c r="C221" s="386"/>
      <c r="D221" s="29" t="s">
        <v>224</v>
      </c>
      <c r="E221" s="51" t="s">
        <v>224</v>
      </c>
      <c r="F221" s="97">
        <f>F220</f>
        <v>0</v>
      </c>
      <c r="G221" s="49"/>
      <c r="H221" s="50"/>
      <c r="I221" s="49"/>
    </row>
    <row r="222" spans="1:10" ht="27.75" customHeight="1">
      <c r="A222" s="58">
        <v>3</v>
      </c>
      <c r="B222" s="385" t="s">
        <v>187</v>
      </c>
      <c r="C222" s="385"/>
      <c r="D222" s="58">
        <v>1210</v>
      </c>
      <c r="E222" s="52">
        <v>50.1</v>
      </c>
      <c r="F222" s="96">
        <f>D222*E222</f>
        <v>60621</v>
      </c>
      <c r="G222" s="14"/>
      <c r="H222" s="16"/>
      <c r="I222" s="14"/>
      <c r="J222" s="20"/>
    </row>
    <row r="223" spans="1:10" s="17" customFormat="1" ht="27.75" customHeight="1">
      <c r="A223" s="29">
        <v>343</v>
      </c>
      <c r="B223" s="386" t="s">
        <v>315</v>
      </c>
      <c r="C223" s="386"/>
      <c r="D223" s="29" t="s">
        <v>224</v>
      </c>
      <c r="E223" s="51" t="s">
        <v>224</v>
      </c>
      <c r="F223" s="97">
        <f>F222</f>
        <v>60621</v>
      </c>
      <c r="G223" s="49"/>
      <c r="H223" s="50"/>
      <c r="I223" s="49"/>
    </row>
    <row r="224" spans="1:10" ht="27" customHeight="1">
      <c r="A224" s="58">
        <v>4</v>
      </c>
      <c r="B224" s="385" t="s">
        <v>188</v>
      </c>
      <c r="C224" s="385" t="s">
        <v>188</v>
      </c>
      <c r="D224" s="58">
        <v>30</v>
      </c>
      <c r="E224" s="52">
        <v>370.37</v>
      </c>
      <c r="F224" s="96">
        <f>D224*E224</f>
        <v>11111.1</v>
      </c>
      <c r="G224" s="14"/>
      <c r="H224" s="16"/>
      <c r="I224" s="14"/>
      <c r="J224" s="20"/>
    </row>
    <row r="225" spans="1:10" s="17" customFormat="1" ht="26.25" customHeight="1">
      <c r="A225" s="29">
        <v>344</v>
      </c>
      <c r="B225" s="386" t="s">
        <v>316</v>
      </c>
      <c r="C225" s="386" t="s">
        <v>188</v>
      </c>
      <c r="D225" s="29" t="s">
        <v>224</v>
      </c>
      <c r="E225" s="51" t="s">
        <v>224</v>
      </c>
      <c r="F225" s="97">
        <f>F224</f>
        <v>11111.1</v>
      </c>
      <c r="G225" s="49"/>
      <c r="H225" s="50"/>
      <c r="I225" s="49"/>
    </row>
    <row r="226" spans="1:10" ht="27.75" customHeight="1">
      <c r="A226" s="58">
        <v>5</v>
      </c>
      <c r="B226" s="385" t="s">
        <v>189</v>
      </c>
      <c r="C226" s="385" t="s">
        <v>189</v>
      </c>
      <c r="D226" s="58">
        <v>8</v>
      </c>
      <c r="E226" s="52">
        <v>2436.17</v>
      </c>
      <c r="F226" s="96">
        <f>D226*E226</f>
        <v>19489.36</v>
      </c>
      <c r="G226" s="14"/>
      <c r="H226" s="16"/>
      <c r="I226" s="14"/>
      <c r="J226" s="20"/>
    </row>
    <row r="227" spans="1:10" s="17" customFormat="1" ht="27.75" customHeight="1">
      <c r="A227" s="29">
        <v>345</v>
      </c>
      <c r="B227" s="386" t="s">
        <v>317</v>
      </c>
      <c r="C227" s="386" t="s">
        <v>189</v>
      </c>
      <c r="D227" s="29" t="s">
        <v>224</v>
      </c>
      <c r="E227" s="51" t="s">
        <v>224</v>
      </c>
      <c r="F227" s="97">
        <f>F226</f>
        <v>19489.36</v>
      </c>
      <c r="G227" s="49"/>
      <c r="H227" s="50"/>
      <c r="I227" s="49"/>
    </row>
    <row r="228" spans="1:10" s="17" customFormat="1" ht="27.75" customHeight="1">
      <c r="A228" s="283">
        <v>6</v>
      </c>
      <c r="B228" s="389" t="s">
        <v>190</v>
      </c>
      <c r="C228" s="389" t="s">
        <v>190</v>
      </c>
      <c r="D228" s="285">
        <v>50</v>
      </c>
      <c r="E228" s="286">
        <v>392.84</v>
      </c>
      <c r="F228" s="96">
        <f>D228*E228</f>
        <v>19642</v>
      </c>
      <c r="G228" s="49"/>
      <c r="H228" s="50"/>
      <c r="I228" s="49"/>
    </row>
    <row r="229" spans="1:10" s="17" customFormat="1" ht="27.75" customHeight="1">
      <c r="A229" s="283"/>
      <c r="B229" s="389" t="s">
        <v>743</v>
      </c>
      <c r="C229" s="389" t="s">
        <v>190</v>
      </c>
      <c r="D229" s="285">
        <v>10</v>
      </c>
      <c r="E229" s="286">
        <v>1104.1199999999999</v>
      </c>
      <c r="F229" s="96">
        <f t="shared" ref="F229:F235" si="1">D229*E229</f>
        <v>11041.2</v>
      </c>
      <c r="G229" s="49"/>
      <c r="H229" s="50"/>
      <c r="I229" s="49"/>
    </row>
    <row r="230" spans="1:10" s="17" customFormat="1" ht="27.75" customHeight="1">
      <c r="A230" s="283"/>
      <c r="B230" s="389" t="s">
        <v>190</v>
      </c>
      <c r="C230" s="389" t="s">
        <v>190</v>
      </c>
      <c r="D230" s="285">
        <v>4</v>
      </c>
      <c r="E230" s="286">
        <v>19660.47</v>
      </c>
      <c r="F230" s="96">
        <f t="shared" si="1"/>
        <v>78641.88</v>
      </c>
      <c r="G230" s="49"/>
      <c r="H230" s="50"/>
      <c r="I230" s="49"/>
    </row>
    <row r="231" spans="1:10" s="17" customFormat="1" ht="27.75" customHeight="1">
      <c r="A231" s="283"/>
      <c r="B231" s="389" t="s">
        <v>743</v>
      </c>
      <c r="C231" s="389" t="s">
        <v>190</v>
      </c>
      <c r="D231" s="285">
        <v>29</v>
      </c>
      <c r="E231" s="286">
        <v>370</v>
      </c>
      <c r="F231" s="96">
        <f t="shared" si="1"/>
        <v>10730</v>
      </c>
      <c r="G231" s="49"/>
      <c r="H231" s="50"/>
      <c r="I231" s="49"/>
    </row>
    <row r="232" spans="1:10" s="17" customFormat="1" ht="27.75" customHeight="1">
      <c r="A232" s="283"/>
      <c r="B232" s="389" t="s">
        <v>744</v>
      </c>
      <c r="C232" s="389" t="s">
        <v>190</v>
      </c>
      <c r="D232" s="285">
        <v>8</v>
      </c>
      <c r="E232" s="286">
        <v>3800</v>
      </c>
      <c r="F232" s="96">
        <f t="shared" si="1"/>
        <v>30400</v>
      </c>
      <c r="G232" s="49"/>
      <c r="H232" s="50"/>
      <c r="I232" s="49"/>
    </row>
    <row r="233" spans="1:10" s="17" customFormat="1" ht="27.75" customHeight="1">
      <c r="A233" s="283"/>
      <c r="B233" s="389" t="s">
        <v>745</v>
      </c>
      <c r="C233" s="389" t="s">
        <v>190</v>
      </c>
      <c r="D233" s="285">
        <v>8</v>
      </c>
      <c r="E233" s="286">
        <v>1920</v>
      </c>
      <c r="F233" s="96">
        <f t="shared" si="1"/>
        <v>15360</v>
      </c>
      <c r="G233" s="49"/>
      <c r="H233" s="50"/>
      <c r="I233" s="49"/>
    </row>
    <row r="234" spans="1:10" s="17" customFormat="1" ht="27.75" customHeight="1">
      <c r="A234" s="283"/>
      <c r="B234" s="389" t="s">
        <v>746</v>
      </c>
      <c r="C234" s="389" t="s">
        <v>190</v>
      </c>
      <c r="D234" s="285">
        <v>600</v>
      </c>
      <c r="E234" s="286">
        <v>130</v>
      </c>
      <c r="F234" s="96">
        <f t="shared" si="1"/>
        <v>78000</v>
      </c>
      <c r="G234" s="49"/>
      <c r="H234" s="50"/>
      <c r="I234" s="49"/>
    </row>
    <row r="235" spans="1:10" ht="27.75" customHeight="1">
      <c r="A235" s="58"/>
      <c r="B235" s="389" t="s">
        <v>746</v>
      </c>
      <c r="C235" s="389" t="s">
        <v>190</v>
      </c>
      <c r="D235" s="285">
        <v>600</v>
      </c>
      <c r="E235" s="286">
        <v>62.5</v>
      </c>
      <c r="F235" s="96">
        <f t="shared" si="1"/>
        <v>37500</v>
      </c>
      <c r="G235" s="14"/>
      <c r="H235" s="16"/>
      <c r="I235" s="14"/>
      <c r="J235" s="20"/>
    </row>
    <row r="236" spans="1:10" s="17" customFormat="1" ht="27.75" customHeight="1">
      <c r="A236" s="29">
        <v>346</v>
      </c>
      <c r="B236" s="386" t="s">
        <v>318</v>
      </c>
      <c r="C236" s="386" t="s">
        <v>190</v>
      </c>
      <c r="D236" s="29" t="s">
        <v>224</v>
      </c>
      <c r="E236" s="51" t="s">
        <v>224</v>
      </c>
      <c r="F236" s="97">
        <f>SUM(F228:F235)</f>
        <v>281315.08</v>
      </c>
      <c r="G236" s="49"/>
      <c r="H236" s="50"/>
      <c r="I236" s="49"/>
    </row>
    <row r="237" spans="1:10" s="17" customFormat="1" ht="27.75" customHeight="1">
      <c r="A237" s="283">
        <v>7</v>
      </c>
      <c r="B237" s="389" t="s">
        <v>747</v>
      </c>
      <c r="C237" s="389"/>
      <c r="D237" s="285">
        <v>600</v>
      </c>
      <c r="E237" s="286">
        <v>278.60000000000002</v>
      </c>
      <c r="F237" s="96">
        <f>D237*E237</f>
        <v>167160</v>
      </c>
      <c r="G237" s="49"/>
      <c r="H237" s="50"/>
      <c r="I237" s="49"/>
    </row>
    <row r="238" spans="1:10" s="17" customFormat="1" ht="27.75" customHeight="1">
      <c r="A238" s="283"/>
      <c r="B238" s="389" t="s">
        <v>748</v>
      </c>
      <c r="C238" s="389" t="s">
        <v>190</v>
      </c>
      <c r="D238" s="285">
        <v>600</v>
      </c>
      <c r="E238" s="286">
        <v>529.52</v>
      </c>
      <c r="F238" s="96">
        <f>D238*E238</f>
        <v>317712</v>
      </c>
      <c r="G238" s="49"/>
      <c r="H238" s="50"/>
      <c r="I238" s="49"/>
    </row>
    <row r="239" spans="1:10" ht="28.5" customHeight="1">
      <c r="A239" s="58"/>
      <c r="B239" s="389" t="s">
        <v>191</v>
      </c>
      <c r="C239" s="389" t="s">
        <v>191</v>
      </c>
      <c r="D239" s="285">
        <v>150</v>
      </c>
      <c r="E239" s="286">
        <v>967.93</v>
      </c>
      <c r="F239" s="96">
        <f>D239*E239</f>
        <v>145189.5</v>
      </c>
      <c r="G239" s="14"/>
      <c r="H239" s="16"/>
      <c r="I239" s="14"/>
      <c r="J239" s="20"/>
    </row>
    <row r="240" spans="1:10" s="17" customFormat="1" ht="27" customHeight="1">
      <c r="A240" s="29">
        <v>349</v>
      </c>
      <c r="B240" s="386" t="s">
        <v>319</v>
      </c>
      <c r="C240" s="386" t="s">
        <v>191</v>
      </c>
      <c r="D240" s="29" t="s">
        <v>224</v>
      </c>
      <c r="E240" s="51" t="s">
        <v>224</v>
      </c>
      <c r="F240" s="97">
        <f>SUM(F237:F239)</f>
        <v>630061.5</v>
      </c>
      <c r="G240" s="49"/>
      <c r="H240" s="50"/>
      <c r="I240" s="49"/>
    </row>
    <row r="241" spans="1:9" s="17" customFormat="1">
      <c r="A241" s="390" t="s">
        <v>223</v>
      </c>
      <c r="B241" s="390"/>
      <c r="C241" s="390"/>
      <c r="D241" s="29" t="s">
        <v>224</v>
      </c>
      <c r="E241" s="29" t="s">
        <v>224</v>
      </c>
      <c r="F241" s="95">
        <f>F219+F221+F223+F225+F227+F236+F240</f>
        <v>1025594.07</v>
      </c>
      <c r="G241" s="49"/>
      <c r="H241" s="10"/>
      <c r="I241" s="49"/>
    </row>
    <row r="242" spans="1:9">
      <c r="A242" s="49"/>
      <c r="B242" s="49"/>
      <c r="C242" s="49"/>
      <c r="D242" s="49"/>
      <c r="E242" s="49"/>
      <c r="F242" s="267"/>
      <c r="G242" s="49"/>
      <c r="H242" s="10"/>
      <c r="I242" s="49"/>
    </row>
    <row r="243" spans="1:9" s="17" customFormat="1">
      <c r="A243" s="399" t="s">
        <v>713</v>
      </c>
      <c r="B243" s="399"/>
      <c r="C243" s="399"/>
      <c r="D243" s="399"/>
      <c r="E243" s="399"/>
      <c r="F243" s="399"/>
      <c r="G243" s="399"/>
      <c r="H243" s="399"/>
      <c r="I243" s="399"/>
    </row>
    <row r="244" spans="1:9" ht="54.75" customHeight="1">
      <c r="A244" s="399" t="s">
        <v>712</v>
      </c>
      <c r="B244" s="399"/>
      <c r="C244" s="399"/>
      <c r="D244" s="399"/>
      <c r="E244" s="399"/>
      <c r="F244" s="399"/>
      <c r="G244" s="399"/>
      <c r="H244" s="399"/>
      <c r="I244" s="399"/>
    </row>
    <row r="245" spans="1:9" ht="30" customHeight="1">
      <c r="A245" s="399" t="s">
        <v>295</v>
      </c>
      <c r="B245" s="399"/>
      <c r="C245" s="399"/>
      <c r="D245" s="399"/>
      <c r="E245" s="399"/>
      <c r="F245" s="399"/>
      <c r="G245" s="399"/>
      <c r="H245" s="399"/>
      <c r="I245" s="399"/>
    </row>
    <row r="246" spans="1:9">
      <c r="A246" s="27"/>
      <c r="B246" s="27"/>
      <c r="C246" s="27"/>
      <c r="D246" s="27"/>
      <c r="E246" s="27"/>
      <c r="F246" s="27"/>
      <c r="G246" s="27"/>
      <c r="H246" s="27"/>
      <c r="I246" s="27"/>
    </row>
    <row r="247" spans="1:9">
      <c r="A247" s="27"/>
      <c r="B247" s="27"/>
      <c r="C247" s="27"/>
      <c r="D247" s="27"/>
      <c r="E247" s="27"/>
      <c r="F247" s="27"/>
      <c r="G247" s="398" t="s">
        <v>299</v>
      </c>
      <c r="H247" s="398"/>
      <c r="I247" s="99">
        <f>F241+F211+E201+E192+G182+F172+G162+F144+G134+F120+F108+F96+E84+G72+F51+F38+I26</f>
        <v>7734931.1399999997</v>
      </c>
    </row>
    <row r="248" spans="1:9">
      <c r="A248" s="27"/>
      <c r="B248" s="27"/>
      <c r="C248" s="27"/>
      <c r="D248" s="27"/>
      <c r="E248" s="27"/>
      <c r="F248" s="27"/>
      <c r="G248" s="27"/>
      <c r="H248" s="27"/>
      <c r="I248" s="27"/>
    </row>
    <row r="249" spans="1:9">
      <c r="A249" s="27"/>
      <c r="B249" s="27"/>
      <c r="C249" s="27"/>
      <c r="D249" s="27"/>
      <c r="E249" s="27"/>
      <c r="F249" s="27"/>
      <c r="G249" s="27"/>
      <c r="H249" s="27"/>
      <c r="I249" s="27"/>
    </row>
    <row r="250" spans="1:9">
      <c r="A250" s="27"/>
      <c r="B250" s="27"/>
      <c r="C250" s="27"/>
      <c r="D250" s="27"/>
      <c r="E250" s="27"/>
      <c r="F250" s="27"/>
      <c r="G250" s="27"/>
      <c r="H250" s="27"/>
      <c r="I250" s="27"/>
    </row>
    <row r="251" spans="1:9">
      <c r="A251" s="395"/>
      <c r="B251" s="395"/>
      <c r="C251" s="395"/>
      <c r="D251" s="395"/>
      <c r="E251" s="395"/>
      <c r="F251" s="395"/>
      <c r="G251" s="395"/>
      <c r="H251" s="395"/>
      <c r="I251" s="395"/>
    </row>
    <row r="252" spans="1:9">
      <c r="A252" s="395"/>
      <c r="B252" s="395"/>
      <c r="C252" s="395"/>
      <c r="D252" s="395"/>
      <c r="E252" s="395"/>
      <c r="F252" s="395"/>
      <c r="G252" s="395"/>
      <c r="H252" s="395"/>
      <c r="I252" s="395"/>
    </row>
    <row r="253" spans="1:9">
      <c r="A253" s="395"/>
      <c r="B253" s="395"/>
      <c r="C253" s="395"/>
      <c r="D253" s="395"/>
      <c r="E253" s="395"/>
      <c r="F253" s="395"/>
      <c r="G253" s="395"/>
      <c r="H253" s="395"/>
      <c r="I253" s="395"/>
    </row>
    <row r="254" spans="1:9">
      <c r="A254" s="395"/>
      <c r="B254" s="395"/>
      <c r="C254" s="395"/>
      <c r="D254" s="395"/>
      <c r="E254" s="395"/>
      <c r="F254" s="395"/>
      <c r="G254" s="395"/>
      <c r="H254" s="395"/>
      <c r="I254" s="395"/>
    </row>
    <row r="255" spans="1:9">
      <c r="A255" s="395"/>
      <c r="B255" s="395"/>
      <c r="C255" s="395"/>
      <c r="D255" s="395"/>
      <c r="E255" s="395"/>
      <c r="F255" s="395"/>
      <c r="G255" s="395"/>
      <c r="H255" s="395"/>
      <c r="I255" s="395"/>
    </row>
    <row r="256" spans="1:9">
      <c r="A256" s="395"/>
      <c r="B256" s="395"/>
      <c r="C256" s="395"/>
      <c r="D256" s="395"/>
      <c r="E256" s="395"/>
      <c r="F256" s="395"/>
      <c r="G256" s="395"/>
      <c r="H256" s="395"/>
      <c r="I256" s="395"/>
    </row>
    <row r="257" spans="1:9">
      <c r="A257" s="395"/>
      <c r="B257" s="395"/>
      <c r="C257" s="395"/>
      <c r="D257" s="395"/>
      <c r="E257" s="395"/>
      <c r="F257" s="395"/>
      <c r="G257" s="395"/>
      <c r="H257" s="395"/>
      <c r="I257" s="395"/>
    </row>
  </sheetData>
  <mergeCells count="199">
    <mergeCell ref="A10:I10"/>
    <mergeCell ref="A11:I11"/>
    <mergeCell ref="A12:I12"/>
    <mergeCell ref="A13:I13"/>
    <mergeCell ref="A14:I14"/>
    <mergeCell ref="A7:I7"/>
    <mergeCell ref="A8:I8"/>
    <mergeCell ref="A9:I9"/>
    <mergeCell ref="A1:I1"/>
    <mergeCell ref="A2:I2"/>
    <mergeCell ref="A3:I3"/>
    <mergeCell ref="A4:I4"/>
    <mergeCell ref="A5:I5"/>
    <mergeCell ref="A6:I6"/>
    <mergeCell ref="A30:I30"/>
    <mergeCell ref="A31:I31"/>
    <mergeCell ref="A38:B38"/>
    <mergeCell ref="A43:I43"/>
    <mergeCell ref="A44:I44"/>
    <mergeCell ref="A244:I244"/>
    <mergeCell ref="A243:I243"/>
    <mergeCell ref="A51:B51"/>
    <mergeCell ref="A54:I54"/>
    <mergeCell ref="A55:I55"/>
    <mergeCell ref="B234:C234"/>
    <mergeCell ref="B237:C237"/>
    <mergeCell ref="B238:C238"/>
    <mergeCell ref="B228:C228"/>
    <mergeCell ref="B229:C229"/>
    <mergeCell ref="B230:C230"/>
    <mergeCell ref="B231:C231"/>
    <mergeCell ref="A65:A66"/>
    <mergeCell ref="B65:E65"/>
    <mergeCell ref="F65:F66"/>
    <mergeCell ref="A56:I56"/>
    <mergeCell ref="B57:E57"/>
    <mergeCell ref="B58:E58"/>
    <mergeCell ref="B59:E59"/>
    <mergeCell ref="A60:A61"/>
    <mergeCell ref="B60:E60"/>
    <mergeCell ref="F60:F61"/>
    <mergeCell ref="G60:G61"/>
    <mergeCell ref="B61:E61"/>
    <mergeCell ref="G65:G66"/>
    <mergeCell ref="B66:E66"/>
    <mergeCell ref="B67:E67"/>
    <mergeCell ref="B68:E68"/>
    <mergeCell ref="B69:E69"/>
    <mergeCell ref="B70:E70"/>
    <mergeCell ref="B62:E62"/>
    <mergeCell ref="B63:E63"/>
    <mergeCell ref="B64:E64"/>
    <mergeCell ref="A84:B84"/>
    <mergeCell ref="A87:I87"/>
    <mergeCell ref="A88:I88"/>
    <mergeCell ref="A89:I89"/>
    <mergeCell ref="A90:I90"/>
    <mergeCell ref="B91:C91"/>
    <mergeCell ref="B71:E71"/>
    <mergeCell ref="A72:E72"/>
    <mergeCell ref="A75:I75"/>
    <mergeCell ref="A76:I76"/>
    <mergeCell ref="A77:I77"/>
    <mergeCell ref="A78:I78"/>
    <mergeCell ref="A100:I100"/>
    <mergeCell ref="A101:I101"/>
    <mergeCell ref="A102:I102"/>
    <mergeCell ref="B103:C103"/>
    <mergeCell ref="B104:C104"/>
    <mergeCell ref="B105:C105"/>
    <mergeCell ref="B92:C92"/>
    <mergeCell ref="B93:C93"/>
    <mergeCell ref="B94:C94"/>
    <mergeCell ref="B95:C95"/>
    <mergeCell ref="A96:C96"/>
    <mergeCell ref="A99:I99"/>
    <mergeCell ref="A114:I114"/>
    <mergeCell ref="B115:C115"/>
    <mergeCell ref="B116:C116"/>
    <mergeCell ref="B117:C117"/>
    <mergeCell ref="B118:C118"/>
    <mergeCell ref="B119:C119"/>
    <mergeCell ref="B106:C106"/>
    <mergeCell ref="B107:C107"/>
    <mergeCell ref="A108:C108"/>
    <mergeCell ref="A111:I111"/>
    <mergeCell ref="A112:I112"/>
    <mergeCell ref="A113:I113"/>
    <mergeCell ref="B129:C129"/>
    <mergeCell ref="B130:C130"/>
    <mergeCell ref="B131:C131"/>
    <mergeCell ref="B132:C132"/>
    <mergeCell ref="B133:C133"/>
    <mergeCell ref="A120:C120"/>
    <mergeCell ref="A123:I123"/>
    <mergeCell ref="A124:I124"/>
    <mergeCell ref="A125:I125"/>
    <mergeCell ref="A127:I127"/>
    <mergeCell ref="A128:I128"/>
    <mergeCell ref="B142:C142"/>
    <mergeCell ref="B143:C143"/>
    <mergeCell ref="A144:C144"/>
    <mergeCell ref="A147:I147"/>
    <mergeCell ref="A148:I148"/>
    <mergeCell ref="A134:C134"/>
    <mergeCell ref="A137:I137"/>
    <mergeCell ref="A138:I138"/>
    <mergeCell ref="B139:C139"/>
    <mergeCell ref="B140:C140"/>
    <mergeCell ref="B141:C141"/>
    <mergeCell ref="A162:C162"/>
    <mergeCell ref="A165:I165"/>
    <mergeCell ref="A166:I166"/>
    <mergeCell ref="B167:C167"/>
    <mergeCell ref="B156:C156"/>
    <mergeCell ref="B149:C149"/>
    <mergeCell ref="B150:C150"/>
    <mergeCell ref="B151:C151"/>
    <mergeCell ref="B152:C152"/>
    <mergeCell ref="B153:C153"/>
    <mergeCell ref="B154:C154"/>
    <mergeCell ref="A253:I253"/>
    <mergeCell ref="A254:I254"/>
    <mergeCell ref="A255:I255"/>
    <mergeCell ref="A256:I256"/>
    <mergeCell ref="A257:I257"/>
    <mergeCell ref="B198:C198"/>
    <mergeCell ref="B199:C199"/>
    <mergeCell ref="B218:C218"/>
    <mergeCell ref="B200:C200"/>
    <mergeCell ref="A201:C201"/>
    <mergeCell ref="A251:I251"/>
    <mergeCell ref="A252:I252"/>
    <mergeCell ref="G247:H247"/>
    <mergeCell ref="A211:C211"/>
    <mergeCell ref="A245:I245"/>
    <mergeCell ref="A214:I214"/>
    <mergeCell ref="B216:C216"/>
    <mergeCell ref="B222:C222"/>
    <mergeCell ref="B225:C225"/>
    <mergeCell ref="B219:C219"/>
    <mergeCell ref="B240:C240"/>
    <mergeCell ref="A241:C241"/>
    <mergeCell ref="B157:C157"/>
    <mergeCell ref="B158:C158"/>
    <mergeCell ref="B159:C159"/>
    <mergeCell ref="B160:C160"/>
    <mergeCell ref="B210:C210"/>
    <mergeCell ref="B206:C206"/>
    <mergeCell ref="B207:C207"/>
    <mergeCell ref="B208:C208"/>
    <mergeCell ref="A192:C192"/>
    <mergeCell ref="A195:I195"/>
    <mergeCell ref="B197:C197"/>
    <mergeCell ref="A182:C182"/>
    <mergeCell ref="D182:E182"/>
    <mergeCell ref="A185:I185"/>
    <mergeCell ref="B187:C187"/>
    <mergeCell ref="B188:C188"/>
    <mergeCell ref="B189:C189"/>
    <mergeCell ref="B180:C180"/>
    <mergeCell ref="D180:E180"/>
    <mergeCell ref="B181:C181"/>
    <mergeCell ref="D181:E181"/>
    <mergeCell ref="A176:I176"/>
    <mergeCell ref="B239:C239"/>
    <mergeCell ref="B235:C235"/>
    <mergeCell ref="B236:C236"/>
    <mergeCell ref="B223:C223"/>
    <mergeCell ref="B221:C221"/>
    <mergeCell ref="B217:C217"/>
    <mergeCell ref="B224:C224"/>
    <mergeCell ref="B220:C220"/>
    <mergeCell ref="B232:C232"/>
    <mergeCell ref="B233:C233"/>
    <mergeCell ref="A24:B24"/>
    <mergeCell ref="A23:B23"/>
    <mergeCell ref="A25:B25"/>
    <mergeCell ref="A26:B26"/>
    <mergeCell ref="B226:C226"/>
    <mergeCell ref="B227:C227"/>
    <mergeCell ref="B209:C209"/>
    <mergeCell ref="B190:C190"/>
    <mergeCell ref="B191:C191"/>
    <mergeCell ref="A204:I204"/>
    <mergeCell ref="B177:C177"/>
    <mergeCell ref="D177:E177"/>
    <mergeCell ref="B178:C178"/>
    <mergeCell ref="D178:E178"/>
    <mergeCell ref="B179:C179"/>
    <mergeCell ref="D179:E179"/>
    <mergeCell ref="B168:C168"/>
    <mergeCell ref="B169:C169"/>
    <mergeCell ref="B170:C170"/>
    <mergeCell ref="B171:C171"/>
    <mergeCell ref="A172:C172"/>
    <mergeCell ref="A175:I175"/>
    <mergeCell ref="B155:C155"/>
    <mergeCell ref="B161:C161"/>
  </mergeCells>
  <pageMargins left="0" right="0" top="0" bottom="0" header="0" footer="0"/>
  <pageSetup paperSize="9" scale="57" fitToHeight="4" orientation="portrait" r:id="rId1"/>
  <rowBreaks count="4" manualBreakCount="4">
    <brk id="72" max="8" man="1"/>
    <brk id="162" max="8" man="1"/>
    <brk id="241" max="8" man="1"/>
    <brk id="247" max="8" man="1"/>
  </rowBreaks>
</worksheet>
</file>

<file path=xl/worksheets/sheet6.xml><?xml version="1.0" encoding="utf-8"?>
<worksheet xmlns="http://schemas.openxmlformats.org/spreadsheetml/2006/main" xmlns:r="http://schemas.openxmlformats.org/officeDocument/2006/relationships">
  <sheetPr>
    <tabColor rgb="FFFF0066"/>
  </sheetPr>
  <dimension ref="A1:J259"/>
  <sheetViews>
    <sheetView view="pageBreakPreview" zoomScaleNormal="100" zoomScaleSheetLayoutView="100" workbookViewId="0">
      <selection activeCell="A6" sqref="A6:I6"/>
    </sheetView>
  </sheetViews>
  <sheetFormatPr defaultRowHeight="12.75"/>
  <cols>
    <col min="1" max="1" width="6.42578125" style="19" customWidth="1"/>
    <col min="2" max="2" width="20.7109375" style="19" customWidth="1"/>
    <col min="3" max="3" width="17.5703125" style="19" customWidth="1"/>
    <col min="4" max="5" width="16.140625" style="19" customWidth="1"/>
    <col min="6" max="6" width="20.28515625" style="19" customWidth="1"/>
    <col min="7" max="7" width="19.140625" style="19" customWidth="1"/>
    <col min="8" max="8" width="16" style="19" customWidth="1"/>
    <col min="9" max="9" width="18.42578125" style="19" customWidth="1"/>
    <col min="10" max="16384" width="9.140625" style="6"/>
  </cols>
  <sheetData>
    <row r="1" spans="1:10">
      <c r="A1" s="429" t="s">
        <v>217</v>
      </c>
      <c r="B1" s="429"/>
      <c r="C1" s="429"/>
      <c r="D1" s="429"/>
      <c r="E1" s="429"/>
      <c r="F1" s="429"/>
      <c r="G1" s="429"/>
      <c r="H1" s="429"/>
      <c r="I1" s="429"/>
    </row>
    <row r="2" spans="1:10">
      <c r="A2" s="395" t="s">
        <v>218</v>
      </c>
      <c r="B2" s="395"/>
      <c r="C2" s="395"/>
      <c r="D2" s="395"/>
      <c r="E2" s="395"/>
      <c r="F2" s="395"/>
      <c r="G2" s="395"/>
      <c r="H2" s="395"/>
      <c r="I2" s="395"/>
    </row>
    <row r="3" spans="1:10">
      <c r="A3" s="395" t="s">
        <v>570</v>
      </c>
      <c r="B3" s="395"/>
      <c r="C3" s="395"/>
      <c r="D3" s="395"/>
      <c r="E3" s="395"/>
      <c r="F3" s="395"/>
      <c r="G3" s="395"/>
      <c r="H3" s="395"/>
      <c r="I3" s="395"/>
    </row>
    <row r="4" spans="1:10">
      <c r="A4" s="395" t="s">
        <v>571</v>
      </c>
      <c r="B4" s="395"/>
      <c r="C4" s="395"/>
      <c r="D4" s="395"/>
      <c r="E4" s="395"/>
      <c r="F4" s="395"/>
      <c r="G4" s="395"/>
      <c r="H4" s="395"/>
      <c r="I4" s="395"/>
    </row>
    <row r="5" spans="1:10">
      <c r="A5" s="395"/>
      <c r="B5" s="395"/>
      <c r="C5" s="395"/>
      <c r="D5" s="395"/>
      <c r="E5" s="395"/>
      <c r="F5" s="395"/>
      <c r="G5" s="395"/>
      <c r="H5" s="395"/>
      <c r="I5" s="395"/>
    </row>
    <row r="6" spans="1:10">
      <c r="A6" s="430" t="s">
        <v>800</v>
      </c>
      <c r="B6" s="430"/>
      <c r="C6" s="430"/>
      <c r="D6" s="430"/>
      <c r="E6" s="430"/>
      <c r="F6" s="430"/>
      <c r="G6" s="430"/>
      <c r="H6" s="430"/>
      <c r="I6" s="430"/>
    </row>
    <row r="7" spans="1:10">
      <c r="A7" s="428" t="s">
        <v>219</v>
      </c>
      <c r="B7" s="428"/>
      <c r="C7" s="428"/>
      <c r="D7" s="428"/>
      <c r="E7" s="428"/>
      <c r="F7" s="428"/>
      <c r="G7" s="428"/>
      <c r="H7" s="428"/>
      <c r="I7" s="428"/>
    </row>
    <row r="8" spans="1:10">
      <c r="A8" s="395"/>
      <c r="B8" s="395"/>
      <c r="C8" s="395"/>
      <c r="D8" s="395"/>
      <c r="E8" s="395"/>
      <c r="F8" s="395"/>
      <c r="G8" s="395"/>
      <c r="H8" s="395"/>
      <c r="I8" s="395"/>
    </row>
    <row r="9" spans="1:10">
      <c r="A9" s="388" t="s">
        <v>220</v>
      </c>
      <c r="B9" s="388"/>
      <c r="C9" s="388"/>
      <c r="D9" s="388"/>
      <c r="E9" s="388"/>
      <c r="F9" s="388"/>
      <c r="G9" s="388"/>
      <c r="H9" s="388"/>
      <c r="I9" s="388"/>
    </row>
    <row r="10" spans="1:10">
      <c r="A10" s="402" t="s">
        <v>447</v>
      </c>
      <c r="B10" s="402"/>
      <c r="C10" s="402"/>
      <c r="D10" s="402"/>
      <c r="E10" s="402"/>
      <c r="F10" s="402"/>
      <c r="G10" s="402"/>
      <c r="H10" s="402"/>
      <c r="I10" s="402"/>
    </row>
    <row r="11" spans="1:10">
      <c r="A11" s="402" t="s">
        <v>303</v>
      </c>
      <c r="B11" s="402"/>
      <c r="C11" s="402"/>
      <c r="D11" s="402"/>
      <c r="E11" s="402"/>
      <c r="F11" s="402"/>
      <c r="G11" s="402"/>
      <c r="H11" s="402"/>
      <c r="I11" s="402"/>
    </row>
    <row r="12" spans="1:10">
      <c r="A12" s="395"/>
      <c r="B12" s="395"/>
      <c r="C12" s="395"/>
      <c r="D12" s="395"/>
      <c r="E12" s="395"/>
      <c r="F12" s="395"/>
      <c r="G12" s="395"/>
      <c r="H12" s="395"/>
      <c r="I12" s="395"/>
    </row>
    <row r="13" spans="1:10">
      <c r="A13" s="388" t="s">
        <v>347</v>
      </c>
      <c r="B13" s="388"/>
      <c r="C13" s="388"/>
      <c r="D13" s="388"/>
      <c r="E13" s="388"/>
      <c r="F13" s="388"/>
      <c r="G13" s="388"/>
      <c r="H13" s="388"/>
      <c r="I13" s="388"/>
    </row>
    <row r="14" spans="1:10">
      <c r="A14" s="388"/>
      <c r="B14" s="388"/>
      <c r="C14" s="388"/>
      <c r="D14" s="388"/>
      <c r="E14" s="388"/>
      <c r="F14" s="388"/>
      <c r="G14" s="388"/>
      <c r="H14" s="388"/>
      <c r="I14" s="388"/>
    </row>
    <row r="15" spans="1:10" s="20" customFormat="1" ht="52.5" customHeight="1">
      <c r="A15" s="256" t="s">
        <v>221</v>
      </c>
      <c r="B15" s="125" t="s">
        <v>222</v>
      </c>
      <c r="C15" s="125" t="s">
        <v>491</v>
      </c>
      <c r="D15" s="125" t="s">
        <v>492</v>
      </c>
      <c r="E15" s="125" t="s">
        <v>493</v>
      </c>
      <c r="F15" s="125" t="s">
        <v>494</v>
      </c>
      <c r="G15" s="125" t="s">
        <v>495</v>
      </c>
      <c r="H15" s="125" t="s">
        <v>671</v>
      </c>
      <c r="I15" s="125" t="s">
        <v>496</v>
      </c>
      <c r="J15" s="133" t="s">
        <v>511</v>
      </c>
    </row>
    <row r="16" spans="1:10" s="21" customFormat="1" ht="25.5">
      <c r="A16" s="256">
        <v>1</v>
      </c>
      <c r="B16" s="256">
        <v>2</v>
      </c>
      <c r="C16" s="256">
        <v>3</v>
      </c>
      <c r="D16" s="256">
        <v>4</v>
      </c>
      <c r="E16" s="256">
        <v>5</v>
      </c>
      <c r="F16" s="256">
        <v>6</v>
      </c>
      <c r="G16" s="256">
        <v>7</v>
      </c>
      <c r="H16" s="256">
        <v>8</v>
      </c>
      <c r="I16" s="125" t="s">
        <v>724</v>
      </c>
      <c r="J16" s="274" t="s">
        <v>605</v>
      </c>
    </row>
    <row r="17" spans="1:10">
      <c r="A17" s="253">
        <v>1</v>
      </c>
      <c r="B17" s="287" t="s">
        <v>201</v>
      </c>
      <c r="C17" s="285">
        <v>1</v>
      </c>
      <c r="D17" s="90"/>
      <c r="E17" s="90"/>
      <c r="F17" s="288">
        <v>1250.0999999999999</v>
      </c>
      <c r="G17" s="90"/>
      <c r="H17" s="90">
        <v>1.1499999999999999</v>
      </c>
      <c r="I17" s="95">
        <f t="shared" ref="I17:I22" si="0">C17*(D17+E17+F17+G17)*H17*3</f>
        <v>4312.8500000000004</v>
      </c>
    </row>
    <row r="18" spans="1:10" ht="38.25">
      <c r="A18" s="253">
        <v>2</v>
      </c>
      <c r="B18" s="287" t="s">
        <v>726</v>
      </c>
      <c r="C18" s="285">
        <v>1</v>
      </c>
      <c r="D18" s="90"/>
      <c r="E18" s="90"/>
      <c r="F18" s="288">
        <v>1250.0999999999999</v>
      </c>
      <c r="G18" s="90"/>
      <c r="H18" s="90">
        <v>1.1499999999999999</v>
      </c>
      <c r="I18" s="95">
        <f t="shared" si="0"/>
        <v>4312.8500000000004</v>
      </c>
    </row>
    <row r="19" spans="1:10">
      <c r="A19" s="253">
        <v>3</v>
      </c>
      <c r="B19" s="287" t="s">
        <v>728</v>
      </c>
      <c r="C19" s="285">
        <v>0.5</v>
      </c>
      <c r="D19" s="90"/>
      <c r="E19" s="90"/>
      <c r="F19" s="288">
        <v>1250.0999999999999</v>
      </c>
      <c r="G19" s="90"/>
      <c r="H19" s="90">
        <v>1.1499999999999999</v>
      </c>
      <c r="I19" s="95">
        <f t="shared" si="0"/>
        <v>2156.42</v>
      </c>
    </row>
    <row r="20" spans="1:10">
      <c r="A20" s="253">
        <v>4</v>
      </c>
      <c r="B20" s="287" t="s">
        <v>729</v>
      </c>
      <c r="C20" s="285">
        <v>1</v>
      </c>
      <c r="D20" s="90"/>
      <c r="E20" s="90"/>
      <c r="F20" s="288">
        <v>1250.0899999999999</v>
      </c>
      <c r="G20" s="90"/>
      <c r="H20" s="90">
        <v>1.1499999999999999</v>
      </c>
      <c r="I20" s="95">
        <f t="shared" si="0"/>
        <v>4312.8100000000004</v>
      </c>
    </row>
    <row r="21" spans="1:10" ht="25.5">
      <c r="A21" s="253">
        <v>5</v>
      </c>
      <c r="B21" s="287" t="s">
        <v>749</v>
      </c>
      <c r="C21" s="285">
        <v>1</v>
      </c>
      <c r="D21" s="90"/>
      <c r="E21" s="90"/>
      <c r="F21" s="288">
        <v>1250.0899999999999</v>
      </c>
      <c r="G21" s="90"/>
      <c r="H21" s="90">
        <v>1.1499999999999999</v>
      </c>
      <c r="I21" s="95">
        <f t="shared" si="0"/>
        <v>4312.8100000000004</v>
      </c>
    </row>
    <row r="22" spans="1:10">
      <c r="A22" s="253">
        <v>6</v>
      </c>
      <c r="B22" s="287" t="s">
        <v>750</v>
      </c>
      <c r="C22" s="285">
        <v>4</v>
      </c>
      <c r="D22" s="90"/>
      <c r="E22" s="90"/>
      <c r="F22" s="288">
        <v>1250.0899999999999</v>
      </c>
      <c r="G22" s="90"/>
      <c r="H22" s="90">
        <v>1.1499999999999999</v>
      </c>
      <c r="I22" s="95">
        <f t="shared" si="0"/>
        <v>17251.240000000002</v>
      </c>
    </row>
    <row r="23" spans="1:10" s="270" customFormat="1">
      <c r="A23" s="381" t="s">
        <v>716</v>
      </c>
      <c r="B23" s="382"/>
      <c r="C23" s="269"/>
      <c r="D23" s="95"/>
      <c r="E23" s="95"/>
      <c r="F23" s="95"/>
      <c r="G23" s="95"/>
      <c r="H23" s="95"/>
      <c r="I23" s="95">
        <f>SUM(I17:I22)</f>
        <v>36658.980000000003</v>
      </c>
    </row>
    <row r="24" spans="1:10" s="23" customFormat="1" ht="27" customHeight="1">
      <c r="A24" s="379" t="s">
        <v>715</v>
      </c>
      <c r="B24" s="380"/>
      <c r="C24" s="249"/>
      <c r="D24" s="52"/>
      <c r="E24" s="52"/>
      <c r="F24" s="52"/>
      <c r="G24" s="52"/>
      <c r="H24" s="52"/>
      <c r="I24" s="97">
        <f>C24*(D24+E24+F24+G24)*H24*12</f>
        <v>0</v>
      </c>
      <c r="J24" s="273" t="s">
        <v>607</v>
      </c>
    </row>
    <row r="25" spans="1:10" s="272" customFormat="1">
      <c r="A25" s="383" t="s">
        <v>498</v>
      </c>
      <c r="B25" s="384"/>
      <c r="C25" s="271"/>
      <c r="D25" s="97"/>
      <c r="E25" s="97"/>
      <c r="F25" s="97"/>
      <c r="G25" s="97"/>
      <c r="H25" s="97"/>
      <c r="I25" s="97">
        <f>I24</f>
        <v>0</v>
      </c>
    </row>
    <row r="26" spans="1:10" s="270" customFormat="1">
      <c r="A26" s="381" t="s">
        <v>717</v>
      </c>
      <c r="B26" s="382"/>
      <c r="C26" s="255" t="s">
        <v>224</v>
      </c>
      <c r="D26" s="255" t="s">
        <v>224</v>
      </c>
      <c r="E26" s="255" t="s">
        <v>224</v>
      </c>
      <c r="F26" s="255" t="s">
        <v>224</v>
      </c>
      <c r="G26" s="255" t="s">
        <v>224</v>
      </c>
      <c r="H26" s="255" t="s">
        <v>224</v>
      </c>
      <c r="I26" s="95">
        <f>I23+I25</f>
        <v>36658.980000000003</v>
      </c>
    </row>
    <row r="28" spans="1:10">
      <c r="A28" s="388" t="s">
        <v>709</v>
      </c>
      <c r="B28" s="388"/>
      <c r="C28" s="388"/>
      <c r="D28" s="388"/>
      <c r="E28" s="388"/>
      <c r="F28" s="388"/>
      <c r="G28" s="388"/>
      <c r="H28" s="388"/>
      <c r="I28" s="388"/>
    </row>
    <row r="29" spans="1:10">
      <c r="A29" s="388"/>
      <c r="B29" s="388"/>
      <c r="C29" s="388"/>
      <c r="D29" s="388"/>
      <c r="E29" s="388"/>
      <c r="F29" s="388"/>
      <c r="G29" s="388"/>
      <c r="H29" s="388"/>
      <c r="I29" s="388"/>
    </row>
    <row r="30" spans="1:10" ht="38.25">
      <c r="A30" s="249" t="s">
        <v>221</v>
      </c>
      <c r="B30" s="249" t="s">
        <v>225</v>
      </c>
      <c r="C30" s="249" t="s">
        <v>226</v>
      </c>
      <c r="D30" s="249" t="s">
        <v>227</v>
      </c>
      <c r="E30" s="249" t="s">
        <v>228</v>
      </c>
      <c r="F30" s="249" t="s">
        <v>229</v>
      </c>
      <c r="G30" s="33"/>
    </row>
    <row r="31" spans="1:10">
      <c r="A31" s="256">
        <v>1</v>
      </c>
      <c r="B31" s="256">
        <v>2</v>
      </c>
      <c r="C31" s="256">
        <v>3</v>
      </c>
      <c r="D31" s="256">
        <v>4</v>
      </c>
      <c r="E31" s="256">
        <v>5</v>
      </c>
      <c r="F31" s="256">
        <v>6</v>
      </c>
      <c r="G31" s="34"/>
      <c r="H31" s="34"/>
      <c r="I31" s="34"/>
    </row>
    <row r="32" spans="1:10" ht="25.5">
      <c r="A32" s="256">
        <v>1</v>
      </c>
      <c r="B32" s="249" t="s">
        <v>230</v>
      </c>
      <c r="C32" s="90"/>
      <c r="D32" s="256"/>
      <c r="E32" s="256"/>
      <c r="F32" s="259">
        <f>(C32*D32*E32)</f>
        <v>0</v>
      </c>
      <c r="J32" s="268" t="s">
        <v>714</v>
      </c>
    </row>
    <row r="33" spans="1:10">
      <c r="A33" s="256">
        <v>2</v>
      </c>
      <c r="B33" s="249"/>
      <c r="C33" s="90"/>
      <c r="D33" s="256"/>
      <c r="E33" s="256"/>
      <c r="F33" s="259">
        <f>(C33*D33*E33)</f>
        <v>0</v>
      </c>
      <c r="J33" s="268" t="s">
        <v>609</v>
      </c>
    </row>
    <row r="34" spans="1:10">
      <c r="A34" s="256">
        <v>3</v>
      </c>
      <c r="B34" s="249"/>
      <c r="C34" s="90"/>
      <c r="D34" s="256"/>
      <c r="E34" s="256"/>
      <c r="F34" s="259">
        <f>(C34*D34*E34)</f>
        <v>0</v>
      </c>
      <c r="J34" s="268" t="s">
        <v>611</v>
      </c>
    </row>
    <row r="35" spans="1:10">
      <c r="A35" s="256">
        <v>4</v>
      </c>
      <c r="B35" s="249"/>
      <c r="C35" s="90"/>
      <c r="D35" s="256"/>
      <c r="E35" s="256"/>
      <c r="F35" s="259">
        <f>(C35*D35*E35)</f>
        <v>0</v>
      </c>
    </row>
    <row r="36" spans="1:10" s="17" customFormat="1">
      <c r="A36" s="407" t="s">
        <v>223</v>
      </c>
      <c r="B36" s="409"/>
      <c r="C36" s="250" t="s">
        <v>224</v>
      </c>
      <c r="D36" s="250" t="s">
        <v>224</v>
      </c>
      <c r="E36" s="250" t="s">
        <v>224</v>
      </c>
      <c r="F36" s="95">
        <f>SUM(F32:F35)</f>
        <v>0</v>
      </c>
      <c r="G36" s="4"/>
      <c r="H36" s="4"/>
      <c r="I36" s="4"/>
    </row>
    <row r="39" spans="1:10">
      <c r="A39" s="24"/>
      <c r="B39" s="24"/>
      <c r="C39" s="11"/>
      <c r="D39" s="11"/>
      <c r="E39" s="11"/>
      <c r="F39" s="35"/>
    </row>
    <row r="41" spans="1:10">
      <c r="A41" s="388" t="s">
        <v>710</v>
      </c>
      <c r="B41" s="388"/>
      <c r="C41" s="388"/>
      <c r="D41" s="388"/>
      <c r="E41" s="388"/>
      <c r="F41" s="388"/>
      <c r="G41" s="388"/>
      <c r="H41" s="388"/>
      <c r="I41" s="388"/>
    </row>
    <row r="42" spans="1:10">
      <c r="A42" s="395"/>
      <c r="B42" s="395"/>
      <c r="C42" s="395"/>
      <c r="D42" s="395"/>
      <c r="E42" s="395"/>
      <c r="F42" s="395"/>
      <c r="G42" s="395"/>
      <c r="H42" s="395"/>
      <c r="I42" s="395"/>
    </row>
    <row r="43" spans="1:10" ht="51">
      <c r="A43" s="249" t="s">
        <v>221</v>
      </c>
      <c r="B43" s="249" t="s">
        <v>225</v>
      </c>
      <c r="C43" s="249" t="s">
        <v>231</v>
      </c>
      <c r="D43" s="249" t="s">
        <v>232</v>
      </c>
      <c r="E43" s="249" t="s">
        <v>233</v>
      </c>
      <c r="F43" s="249" t="s">
        <v>234</v>
      </c>
      <c r="G43" s="36"/>
      <c r="H43" s="36"/>
      <c r="I43" s="36"/>
    </row>
    <row r="44" spans="1:10">
      <c r="A44" s="256">
        <v>1</v>
      </c>
      <c r="B44" s="256">
        <v>2</v>
      </c>
      <c r="C44" s="256">
        <v>3</v>
      </c>
      <c r="D44" s="256">
        <v>4</v>
      </c>
      <c r="E44" s="256">
        <v>5</v>
      </c>
      <c r="F44" s="256">
        <v>6</v>
      </c>
      <c r="G44" s="34"/>
      <c r="H44" s="34"/>
      <c r="I44" s="34"/>
    </row>
    <row r="45" spans="1:10" ht="25.5">
      <c r="A45" s="256">
        <v>1</v>
      </c>
      <c r="B45" s="249" t="s">
        <v>235</v>
      </c>
      <c r="C45" s="90"/>
      <c r="D45" s="90"/>
      <c r="E45" s="90"/>
      <c r="F45" s="259">
        <f>(C45*D45*E45)</f>
        <v>0</v>
      </c>
    </row>
    <row r="46" spans="1:10">
      <c r="A46" s="256">
        <v>2</v>
      </c>
      <c r="B46" s="249"/>
      <c r="C46" s="90"/>
      <c r="D46" s="90"/>
      <c r="E46" s="90"/>
      <c r="F46" s="259">
        <f>(C46*D46*E46)</f>
        <v>0</v>
      </c>
    </row>
    <row r="47" spans="1:10">
      <c r="A47" s="256">
        <v>3</v>
      </c>
      <c r="B47" s="256"/>
      <c r="C47" s="90"/>
      <c r="D47" s="90"/>
      <c r="E47" s="90"/>
      <c r="F47" s="259">
        <f>(C47*D47*E47)</f>
        <v>0</v>
      </c>
    </row>
    <row r="48" spans="1:10">
      <c r="A48" s="256">
        <v>4</v>
      </c>
      <c r="B48" s="256"/>
      <c r="C48" s="90"/>
      <c r="D48" s="90"/>
      <c r="E48" s="90"/>
      <c r="F48" s="259">
        <f>(C48*D48*E48)</f>
        <v>0</v>
      </c>
    </row>
    <row r="49" spans="1:10" s="17" customFormat="1">
      <c r="A49" s="407" t="s">
        <v>223</v>
      </c>
      <c r="B49" s="409"/>
      <c r="C49" s="250" t="s">
        <v>224</v>
      </c>
      <c r="D49" s="250" t="s">
        <v>224</v>
      </c>
      <c r="E49" s="250" t="s">
        <v>224</v>
      </c>
      <c r="F49" s="95">
        <f>SUM(F45:F48)</f>
        <v>0</v>
      </c>
      <c r="G49" s="4"/>
      <c r="H49" s="4"/>
      <c r="I49" s="4"/>
    </row>
    <row r="52" spans="1:10" ht="33.75" customHeight="1">
      <c r="A52" s="427" t="s">
        <v>711</v>
      </c>
      <c r="B52" s="427"/>
      <c r="C52" s="427"/>
      <c r="D52" s="427"/>
      <c r="E52" s="427"/>
      <c r="F52" s="427"/>
      <c r="G52" s="427"/>
      <c r="H52" s="427"/>
      <c r="I52" s="427"/>
    </row>
    <row r="53" spans="1:10">
      <c r="A53" s="395"/>
      <c r="B53" s="395"/>
      <c r="C53" s="395"/>
      <c r="D53" s="395"/>
      <c r="E53" s="395"/>
      <c r="F53" s="395"/>
      <c r="G53" s="395"/>
      <c r="H53" s="395"/>
      <c r="I53" s="395"/>
    </row>
    <row r="54" spans="1:10">
      <c r="A54" s="395"/>
      <c r="B54" s="395"/>
      <c r="C54" s="395"/>
      <c r="D54" s="395"/>
      <c r="E54" s="395"/>
      <c r="F54" s="395"/>
      <c r="G54" s="395"/>
      <c r="H54" s="395"/>
      <c r="I54" s="395"/>
    </row>
    <row r="55" spans="1:10" s="20" customFormat="1" ht="38.25">
      <c r="A55" s="256" t="s">
        <v>221</v>
      </c>
      <c r="B55" s="385" t="s">
        <v>236</v>
      </c>
      <c r="C55" s="385"/>
      <c r="D55" s="385"/>
      <c r="E55" s="385"/>
      <c r="F55" s="249" t="s">
        <v>237</v>
      </c>
      <c r="G55" s="249" t="s">
        <v>238</v>
      </c>
      <c r="H55" s="34"/>
      <c r="I55" s="34"/>
      <c r="J55" s="133" t="s">
        <v>613</v>
      </c>
    </row>
    <row r="56" spans="1:10">
      <c r="A56" s="253">
        <v>1</v>
      </c>
      <c r="B56" s="396">
        <v>2</v>
      </c>
      <c r="C56" s="396"/>
      <c r="D56" s="396"/>
      <c r="E56" s="396"/>
      <c r="F56" s="256">
        <v>3</v>
      </c>
      <c r="G56" s="256">
        <v>4</v>
      </c>
      <c r="H56" s="252"/>
      <c r="I56" s="252"/>
    </row>
    <row r="57" spans="1:10" s="17" customFormat="1">
      <c r="A57" s="254">
        <v>1</v>
      </c>
      <c r="B57" s="420" t="s">
        <v>239</v>
      </c>
      <c r="C57" s="421"/>
      <c r="D57" s="421"/>
      <c r="E57" s="422"/>
      <c r="F57" s="250" t="s">
        <v>224</v>
      </c>
      <c r="G57" s="95">
        <f>G58+G60+G61</f>
        <v>8064.98</v>
      </c>
      <c r="H57" s="4"/>
      <c r="I57" s="4"/>
    </row>
    <row r="58" spans="1:10">
      <c r="A58" s="423" t="s">
        <v>240</v>
      </c>
      <c r="B58" s="425" t="s">
        <v>241</v>
      </c>
      <c r="C58" s="425"/>
      <c r="D58" s="425"/>
      <c r="E58" s="425"/>
      <c r="F58" s="419">
        <f>I23</f>
        <v>36658.980000000003</v>
      </c>
      <c r="G58" s="412">
        <f>F58*22%</f>
        <v>8064.98</v>
      </c>
    </row>
    <row r="59" spans="1:10">
      <c r="A59" s="424"/>
      <c r="B59" s="426" t="s">
        <v>242</v>
      </c>
      <c r="C59" s="426"/>
      <c r="D59" s="426"/>
      <c r="E59" s="426"/>
      <c r="F59" s="419"/>
      <c r="G59" s="413"/>
    </row>
    <row r="60" spans="1:10">
      <c r="A60" s="253" t="s">
        <v>243</v>
      </c>
      <c r="B60" s="417" t="s">
        <v>244</v>
      </c>
      <c r="C60" s="417"/>
      <c r="D60" s="417"/>
      <c r="E60" s="417"/>
      <c r="F60" s="90"/>
      <c r="G60" s="90"/>
    </row>
    <row r="61" spans="1:10">
      <c r="A61" s="253" t="s">
        <v>245</v>
      </c>
      <c r="B61" s="416" t="s">
        <v>246</v>
      </c>
      <c r="C61" s="416"/>
      <c r="D61" s="416"/>
      <c r="E61" s="416"/>
      <c r="F61" s="90"/>
      <c r="G61" s="90"/>
    </row>
    <row r="62" spans="1:10" s="17" customFormat="1">
      <c r="A62" s="254">
        <v>2</v>
      </c>
      <c r="B62" s="410" t="s">
        <v>247</v>
      </c>
      <c r="C62" s="410"/>
      <c r="D62" s="410"/>
      <c r="E62" s="410"/>
      <c r="F62" s="250" t="s">
        <v>224</v>
      </c>
      <c r="G62" s="95">
        <f>G63+G65+G66+G67+G68</f>
        <v>1136.43</v>
      </c>
      <c r="H62" s="4"/>
      <c r="I62" s="4"/>
    </row>
    <row r="63" spans="1:10">
      <c r="A63" s="396" t="s">
        <v>248</v>
      </c>
      <c r="B63" s="418" t="s">
        <v>241</v>
      </c>
      <c r="C63" s="418"/>
      <c r="D63" s="418"/>
      <c r="E63" s="418"/>
      <c r="F63" s="419">
        <f>F58</f>
        <v>36658.980000000003</v>
      </c>
      <c r="G63" s="412">
        <f>F63*2.9%</f>
        <v>1063.1099999999999</v>
      </c>
    </row>
    <row r="64" spans="1:10" ht="31.5" customHeight="1">
      <c r="A64" s="396"/>
      <c r="B64" s="414" t="s">
        <v>249</v>
      </c>
      <c r="C64" s="414"/>
      <c r="D64" s="414"/>
      <c r="E64" s="414"/>
      <c r="F64" s="419"/>
      <c r="G64" s="413"/>
    </row>
    <row r="65" spans="1:9" ht="30.75" customHeight="1">
      <c r="A65" s="253" t="s">
        <v>250</v>
      </c>
      <c r="B65" s="415" t="s">
        <v>251</v>
      </c>
      <c r="C65" s="415"/>
      <c r="D65" s="415"/>
      <c r="E65" s="415"/>
      <c r="F65" s="90"/>
      <c r="G65" s="90"/>
    </row>
    <row r="66" spans="1:9" ht="31.5" customHeight="1">
      <c r="A66" s="253" t="s">
        <v>252</v>
      </c>
      <c r="B66" s="416" t="s">
        <v>253</v>
      </c>
      <c r="C66" s="416"/>
      <c r="D66" s="416"/>
      <c r="E66" s="416"/>
      <c r="F66" s="259">
        <f>F63</f>
        <v>36658.980000000003</v>
      </c>
      <c r="G66" s="259">
        <f>F66*0.2%</f>
        <v>73.319999999999993</v>
      </c>
    </row>
    <row r="67" spans="1:9" ht="33.75" customHeight="1">
      <c r="A67" s="253" t="s">
        <v>254</v>
      </c>
      <c r="B67" s="416" t="s">
        <v>255</v>
      </c>
      <c r="C67" s="416"/>
      <c r="D67" s="416"/>
      <c r="E67" s="416"/>
      <c r="F67" s="90"/>
      <c r="G67" s="90"/>
    </row>
    <row r="68" spans="1:9" ht="32.25" customHeight="1">
      <c r="A68" s="253" t="s">
        <v>256</v>
      </c>
      <c r="B68" s="416" t="s">
        <v>255</v>
      </c>
      <c r="C68" s="416"/>
      <c r="D68" s="416"/>
      <c r="E68" s="416"/>
      <c r="F68" s="90"/>
      <c r="G68" s="90"/>
    </row>
    <row r="69" spans="1:9" s="17" customFormat="1" ht="27" customHeight="1">
      <c r="A69" s="254" t="s">
        <v>257</v>
      </c>
      <c r="B69" s="410" t="s">
        <v>258</v>
      </c>
      <c r="C69" s="410"/>
      <c r="D69" s="410"/>
      <c r="E69" s="410"/>
      <c r="F69" s="95">
        <f>F66</f>
        <v>36658.980000000003</v>
      </c>
      <c r="G69" s="95">
        <f>F69*5.1%</f>
        <v>1869.61</v>
      </c>
      <c r="H69" s="4"/>
      <c r="I69" s="4"/>
    </row>
    <row r="70" spans="1:9" s="17" customFormat="1">
      <c r="A70" s="397" t="s">
        <v>223</v>
      </c>
      <c r="B70" s="397"/>
      <c r="C70" s="397"/>
      <c r="D70" s="397"/>
      <c r="E70" s="397"/>
      <c r="F70" s="250" t="s">
        <v>224</v>
      </c>
      <c r="G70" s="95">
        <f>SUM(G69+G62+G57)</f>
        <v>11071.02</v>
      </c>
      <c r="H70" s="4"/>
      <c r="I70" s="4"/>
    </row>
    <row r="73" spans="1:9">
      <c r="A73" s="411" t="s">
        <v>259</v>
      </c>
      <c r="B73" s="411"/>
      <c r="C73" s="411"/>
      <c r="D73" s="411"/>
      <c r="E73" s="411"/>
      <c r="F73" s="411"/>
      <c r="G73" s="411"/>
      <c r="H73" s="411"/>
      <c r="I73" s="411"/>
    </row>
    <row r="74" spans="1:9">
      <c r="A74" s="402" t="s">
        <v>260</v>
      </c>
      <c r="B74" s="402"/>
      <c r="C74" s="402"/>
      <c r="D74" s="402"/>
      <c r="E74" s="402"/>
      <c r="F74" s="402"/>
      <c r="G74" s="402"/>
      <c r="H74" s="402"/>
      <c r="I74" s="402"/>
    </row>
    <row r="75" spans="1:9">
      <c r="A75" s="403" t="s">
        <v>300</v>
      </c>
      <c r="B75" s="403"/>
      <c r="C75" s="403"/>
      <c r="D75" s="403"/>
      <c r="E75" s="403"/>
      <c r="F75" s="403"/>
      <c r="G75" s="403"/>
      <c r="H75" s="403"/>
      <c r="I75" s="403"/>
    </row>
    <row r="76" spans="1:9">
      <c r="A76" s="406"/>
      <c r="B76" s="406"/>
      <c r="C76" s="406"/>
      <c r="D76" s="406"/>
      <c r="E76" s="406"/>
      <c r="F76" s="406"/>
      <c r="G76" s="406"/>
      <c r="H76" s="406"/>
      <c r="I76" s="406"/>
    </row>
    <row r="77" spans="1:9" s="21" customFormat="1" ht="38.25">
      <c r="A77" s="256" t="s">
        <v>221</v>
      </c>
      <c r="B77" s="249" t="s">
        <v>0</v>
      </c>
      <c r="C77" s="249" t="s">
        <v>261</v>
      </c>
      <c r="D77" s="249" t="s">
        <v>262</v>
      </c>
      <c r="E77" s="249" t="s">
        <v>263</v>
      </c>
      <c r="F77" s="37"/>
      <c r="G77" s="34"/>
      <c r="H77" s="34"/>
      <c r="I77" s="34"/>
    </row>
    <row r="78" spans="1:9">
      <c r="A78" s="256">
        <v>1</v>
      </c>
      <c r="B78" s="256">
        <v>2</v>
      </c>
      <c r="C78" s="256">
        <v>3</v>
      </c>
      <c r="D78" s="256">
        <v>4</v>
      </c>
      <c r="E78" s="256">
        <v>5</v>
      </c>
      <c r="F78" s="34"/>
      <c r="G78" s="34"/>
      <c r="H78" s="34"/>
      <c r="I78" s="34"/>
    </row>
    <row r="79" spans="1:9">
      <c r="A79" s="256">
        <v>1</v>
      </c>
      <c r="B79" s="249"/>
      <c r="C79" s="90"/>
      <c r="D79" s="256"/>
      <c r="E79" s="259">
        <f>C79*D79</f>
        <v>0</v>
      </c>
    </row>
    <row r="80" spans="1:9">
      <c r="A80" s="256">
        <v>2</v>
      </c>
      <c r="B80" s="256"/>
      <c r="C80" s="90"/>
      <c r="D80" s="256"/>
      <c r="E80" s="259">
        <f>C80*D80</f>
        <v>0</v>
      </c>
    </row>
    <row r="81" spans="1:9">
      <c r="A81" s="256">
        <v>3</v>
      </c>
      <c r="B81" s="256"/>
      <c r="C81" s="90"/>
      <c r="D81" s="256"/>
      <c r="E81" s="259">
        <f>C81*D81</f>
        <v>0</v>
      </c>
    </row>
    <row r="82" spans="1:9" s="17" customFormat="1">
      <c r="A82" s="407" t="s">
        <v>223</v>
      </c>
      <c r="B82" s="409"/>
      <c r="C82" s="250" t="s">
        <v>224</v>
      </c>
      <c r="D82" s="250" t="s">
        <v>224</v>
      </c>
      <c r="E82" s="95">
        <f>SUM(E79:E81)</f>
        <v>0</v>
      </c>
      <c r="F82" s="4"/>
      <c r="G82" s="4"/>
      <c r="H82" s="4"/>
      <c r="I82" s="4"/>
    </row>
    <row r="85" spans="1:9">
      <c r="A85" s="388" t="s">
        <v>264</v>
      </c>
      <c r="B85" s="388"/>
      <c r="C85" s="388"/>
      <c r="D85" s="388"/>
      <c r="E85" s="388"/>
      <c r="F85" s="388"/>
      <c r="G85" s="388"/>
      <c r="H85" s="388"/>
      <c r="I85" s="388"/>
    </row>
    <row r="86" spans="1:9">
      <c r="A86" s="402" t="s">
        <v>340</v>
      </c>
      <c r="B86" s="402"/>
      <c r="C86" s="402"/>
      <c r="D86" s="402"/>
      <c r="E86" s="402"/>
      <c r="F86" s="402"/>
      <c r="G86" s="402"/>
      <c r="H86" s="402"/>
      <c r="I86" s="402"/>
    </row>
    <row r="87" spans="1:9">
      <c r="A87" s="403" t="s">
        <v>300</v>
      </c>
      <c r="B87" s="403"/>
      <c r="C87" s="403"/>
      <c r="D87" s="403"/>
      <c r="E87" s="403"/>
      <c r="F87" s="403"/>
      <c r="G87" s="403"/>
      <c r="H87" s="403"/>
      <c r="I87" s="403"/>
    </row>
    <row r="88" spans="1:9">
      <c r="A88" s="406"/>
      <c r="B88" s="406"/>
      <c r="C88" s="406"/>
      <c r="D88" s="406"/>
      <c r="E88" s="406"/>
      <c r="F88" s="406"/>
      <c r="G88" s="406"/>
      <c r="H88" s="406"/>
      <c r="I88" s="406"/>
    </row>
    <row r="89" spans="1:9" ht="51.75" customHeight="1">
      <c r="A89" s="256" t="s">
        <v>221</v>
      </c>
      <c r="B89" s="387" t="s">
        <v>225</v>
      </c>
      <c r="C89" s="387"/>
      <c r="D89" s="249" t="s">
        <v>265</v>
      </c>
      <c r="E89" s="249" t="s">
        <v>266</v>
      </c>
      <c r="F89" s="249" t="s">
        <v>267</v>
      </c>
      <c r="G89" s="38"/>
    </row>
    <row r="90" spans="1:9">
      <c r="A90" s="256">
        <v>1</v>
      </c>
      <c r="B90" s="387">
        <v>2</v>
      </c>
      <c r="C90" s="387"/>
      <c r="D90" s="256">
        <v>3</v>
      </c>
      <c r="E90" s="256">
        <v>4</v>
      </c>
      <c r="F90" s="256">
        <v>5</v>
      </c>
      <c r="G90" s="39"/>
      <c r="H90" s="34"/>
      <c r="I90" s="34"/>
    </row>
    <row r="91" spans="1:9">
      <c r="A91" s="256">
        <v>1</v>
      </c>
      <c r="B91" s="387" t="s">
        <v>268</v>
      </c>
      <c r="C91" s="387"/>
      <c r="D91" s="90"/>
      <c r="E91" s="256"/>
      <c r="F91" s="259">
        <f>D91*E91/100</f>
        <v>0</v>
      </c>
      <c r="G91" s="12"/>
    </row>
    <row r="92" spans="1:9">
      <c r="A92" s="256">
        <v>3</v>
      </c>
      <c r="B92" s="393" t="s">
        <v>269</v>
      </c>
      <c r="C92" s="394"/>
      <c r="D92" s="90"/>
      <c r="E92" s="256"/>
      <c r="F92" s="259">
        <f>(D92*E92/100)</f>
        <v>0</v>
      </c>
      <c r="G92" s="12"/>
    </row>
    <row r="93" spans="1:9">
      <c r="A93" s="256">
        <v>2</v>
      </c>
      <c r="B93" s="387" t="s">
        <v>270</v>
      </c>
      <c r="C93" s="387"/>
      <c r="D93" s="90"/>
      <c r="E93" s="256"/>
      <c r="F93" s="259">
        <f>(D93*E93/100)</f>
        <v>0</v>
      </c>
      <c r="G93" s="12"/>
    </row>
    <row r="94" spans="1:9" s="17" customFormat="1">
      <c r="A94" s="407" t="s">
        <v>223</v>
      </c>
      <c r="B94" s="408"/>
      <c r="C94" s="409"/>
      <c r="D94" s="65" t="s">
        <v>224</v>
      </c>
      <c r="E94" s="250" t="s">
        <v>224</v>
      </c>
      <c r="F94" s="95">
        <f>SUM(F91:F93)</f>
        <v>0</v>
      </c>
      <c r="G94" s="10"/>
      <c r="H94" s="4"/>
      <c r="I94" s="4"/>
    </row>
    <row r="95" spans="1:9">
      <c r="G95" s="11"/>
    </row>
    <row r="97" spans="1:9">
      <c r="A97" s="388" t="s">
        <v>271</v>
      </c>
      <c r="B97" s="388"/>
      <c r="C97" s="388"/>
      <c r="D97" s="388"/>
      <c r="E97" s="388"/>
      <c r="F97" s="388"/>
      <c r="G97" s="388"/>
      <c r="H97" s="388"/>
      <c r="I97" s="388"/>
    </row>
    <row r="98" spans="1:9">
      <c r="A98" s="402" t="s">
        <v>341</v>
      </c>
      <c r="B98" s="402"/>
      <c r="C98" s="402"/>
      <c r="D98" s="402"/>
      <c r="E98" s="402"/>
      <c r="F98" s="402"/>
      <c r="G98" s="402"/>
      <c r="H98" s="402"/>
      <c r="I98" s="402"/>
    </row>
    <row r="99" spans="1:9">
      <c r="A99" s="403" t="s">
        <v>300</v>
      </c>
      <c r="B99" s="403"/>
      <c r="C99" s="403"/>
      <c r="D99" s="403"/>
      <c r="E99" s="403"/>
      <c r="F99" s="403"/>
      <c r="G99" s="403"/>
      <c r="H99" s="403"/>
      <c r="I99" s="403"/>
    </row>
    <row r="100" spans="1:9">
      <c r="A100" s="406"/>
      <c r="B100" s="406"/>
      <c r="C100" s="406"/>
      <c r="D100" s="406"/>
      <c r="E100" s="406"/>
      <c r="F100" s="406"/>
      <c r="G100" s="406"/>
      <c r="H100" s="406"/>
      <c r="I100" s="406"/>
    </row>
    <row r="101" spans="1:9" ht="25.5">
      <c r="A101" s="256" t="s">
        <v>221</v>
      </c>
      <c r="B101" s="387" t="s">
        <v>0</v>
      </c>
      <c r="C101" s="387"/>
      <c r="D101" s="249" t="s">
        <v>261</v>
      </c>
      <c r="E101" s="249" t="s">
        <v>272</v>
      </c>
      <c r="F101" s="249" t="s">
        <v>273</v>
      </c>
      <c r="G101" s="40"/>
      <c r="H101" s="34"/>
      <c r="I101" s="34"/>
    </row>
    <row r="102" spans="1:9">
      <c r="A102" s="256">
        <v>1</v>
      </c>
      <c r="B102" s="387">
        <v>2</v>
      </c>
      <c r="C102" s="387"/>
      <c r="D102" s="256">
        <v>3</v>
      </c>
      <c r="E102" s="256">
        <v>4</v>
      </c>
      <c r="F102" s="256">
        <v>5</v>
      </c>
      <c r="G102" s="39"/>
      <c r="H102" s="34"/>
      <c r="I102" s="34"/>
    </row>
    <row r="103" spans="1:9">
      <c r="A103" s="256">
        <v>1</v>
      </c>
      <c r="B103" s="393"/>
      <c r="C103" s="394"/>
      <c r="D103" s="90"/>
      <c r="E103" s="256"/>
      <c r="F103" s="259">
        <f>D103*E103</f>
        <v>0</v>
      </c>
      <c r="G103" s="12"/>
    </row>
    <row r="104" spans="1:9">
      <c r="A104" s="256">
        <v>2</v>
      </c>
      <c r="B104" s="393"/>
      <c r="C104" s="394"/>
      <c r="D104" s="90"/>
      <c r="E104" s="256"/>
      <c r="F104" s="259">
        <f>D104*E104</f>
        <v>0</v>
      </c>
      <c r="G104" s="12"/>
    </row>
    <row r="105" spans="1:9">
      <c r="A105" s="64">
        <v>3</v>
      </c>
      <c r="B105" s="404"/>
      <c r="C105" s="405"/>
      <c r="D105" s="66"/>
      <c r="E105" s="64"/>
      <c r="F105" s="259">
        <f>D105*E105</f>
        <v>0</v>
      </c>
      <c r="G105" s="12"/>
    </row>
    <row r="106" spans="1:9" s="17" customFormat="1">
      <c r="A106" s="390" t="s">
        <v>223</v>
      </c>
      <c r="B106" s="390"/>
      <c r="C106" s="390"/>
      <c r="D106" s="250" t="s">
        <v>224</v>
      </c>
      <c r="E106" s="250" t="s">
        <v>224</v>
      </c>
      <c r="F106" s="95">
        <f>SUM(F103:F105)</f>
        <v>0</v>
      </c>
      <c r="G106" s="10"/>
      <c r="H106" s="5"/>
      <c r="I106" s="5"/>
    </row>
    <row r="109" spans="1:9">
      <c r="A109" s="388" t="s">
        <v>274</v>
      </c>
      <c r="B109" s="388"/>
      <c r="C109" s="388"/>
      <c r="D109" s="388"/>
      <c r="E109" s="388"/>
      <c r="F109" s="388"/>
      <c r="G109" s="388"/>
      <c r="H109" s="388"/>
      <c r="I109" s="388"/>
    </row>
    <row r="110" spans="1:9">
      <c r="A110" s="402" t="s">
        <v>356</v>
      </c>
      <c r="B110" s="402"/>
      <c r="C110" s="402"/>
      <c r="D110" s="402"/>
      <c r="E110" s="402"/>
      <c r="F110" s="402"/>
      <c r="G110" s="402"/>
      <c r="H110" s="402"/>
      <c r="I110" s="402"/>
    </row>
    <row r="111" spans="1:9">
      <c r="A111" s="403" t="s">
        <v>300</v>
      </c>
      <c r="B111" s="403"/>
      <c r="C111" s="403"/>
      <c r="D111" s="403"/>
      <c r="E111" s="403"/>
      <c r="F111" s="403"/>
      <c r="G111" s="403"/>
      <c r="H111" s="403"/>
      <c r="I111" s="403"/>
    </row>
    <row r="112" spans="1:9">
      <c r="A112" s="395"/>
      <c r="B112" s="395"/>
      <c r="C112" s="395"/>
      <c r="D112" s="395"/>
      <c r="E112" s="395"/>
      <c r="F112" s="395"/>
      <c r="G112" s="395"/>
      <c r="H112" s="395"/>
      <c r="I112" s="395"/>
    </row>
    <row r="113" spans="1:9" ht="25.5">
      <c r="A113" s="256" t="s">
        <v>221</v>
      </c>
      <c r="B113" s="387" t="s">
        <v>0</v>
      </c>
      <c r="C113" s="387"/>
      <c r="D113" s="249" t="s">
        <v>261</v>
      </c>
      <c r="E113" s="249" t="s">
        <v>272</v>
      </c>
      <c r="F113" s="249" t="s">
        <v>273</v>
      </c>
      <c r="G113" s="40"/>
      <c r="H113" s="34"/>
      <c r="I113" s="34"/>
    </row>
    <row r="114" spans="1:9">
      <c r="A114" s="256">
        <v>1</v>
      </c>
      <c r="B114" s="387">
        <v>2</v>
      </c>
      <c r="C114" s="387"/>
      <c r="D114" s="256">
        <v>3</v>
      </c>
      <c r="E114" s="256">
        <v>4</v>
      </c>
      <c r="F114" s="256">
        <v>5</v>
      </c>
      <c r="G114" s="39"/>
      <c r="H114" s="34"/>
      <c r="I114" s="34"/>
    </row>
    <row r="115" spans="1:9">
      <c r="A115" s="256">
        <v>1</v>
      </c>
      <c r="B115" s="393"/>
      <c r="C115" s="394"/>
      <c r="D115" s="90"/>
      <c r="E115" s="256"/>
      <c r="F115" s="259">
        <f>D115*E115</f>
        <v>0</v>
      </c>
      <c r="G115" s="12"/>
    </row>
    <row r="116" spans="1:9">
      <c r="A116" s="256">
        <v>2</v>
      </c>
      <c r="B116" s="393"/>
      <c r="C116" s="394"/>
      <c r="D116" s="90"/>
      <c r="E116" s="256"/>
      <c r="F116" s="259">
        <f>D116*E116</f>
        <v>0</v>
      </c>
      <c r="G116" s="12"/>
    </row>
    <row r="117" spans="1:9">
      <c r="A117" s="64">
        <v>3</v>
      </c>
      <c r="B117" s="404"/>
      <c r="C117" s="405"/>
      <c r="D117" s="66"/>
      <c r="E117" s="64"/>
      <c r="F117" s="259">
        <f>D117*E117</f>
        <v>0</v>
      </c>
      <c r="G117" s="12"/>
    </row>
    <row r="118" spans="1:9" s="17" customFormat="1">
      <c r="A118" s="390" t="s">
        <v>223</v>
      </c>
      <c r="B118" s="390"/>
      <c r="C118" s="390"/>
      <c r="D118" s="250" t="s">
        <v>224</v>
      </c>
      <c r="E118" s="250" t="s">
        <v>224</v>
      </c>
      <c r="F118" s="95">
        <f>SUM(F115:F117)</f>
        <v>0</v>
      </c>
      <c r="G118" s="10"/>
      <c r="H118" s="5"/>
      <c r="I118" s="5"/>
    </row>
    <row r="121" spans="1:9">
      <c r="A121" s="388" t="s">
        <v>275</v>
      </c>
      <c r="B121" s="388"/>
      <c r="C121" s="388"/>
      <c r="D121" s="388"/>
      <c r="E121" s="388"/>
      <c r="F121" s="388"/>
      <c r="G121" s="388"/>
      <c r="H121" s="388"/>
      <c r="I121" s="388"/>
    </row>
    <row r="122" spans="1:9">
      <c r="A122" s="402" t="s">
        <v>488</v>
      </c>
      <c r="B122" s="402"/>
      <c r="C122" s="402"/>
      <c r="D122" s="402"/>
      <c r="E122" s="402"/>
      <c r="F122" s="402"/>
      <c r="G122" s="402"/>
      <c r="H122" s="402"/>
      <c r="I122" s="402"/>
    </row>
    <row r="123" spans="1:9">
      <c r="A123" s="403" t="s">
        <v>300</v>
      </c>
      <c r="B123" s="403"/>
      <c r="C123" s="403"/>
      <c r="D123" s="403"/>
      <c r="E123" s="403"/>
      <c r="F123" s="403"/>
      <c r="G123" s="403"/>
      <c r="H123" s="403"/>
      <c r="I123" s="403"/>
    </row>
    <row r="125" spans="1:9">
      <c r="A125" s="388" t="s">
        <v>342</v>
      </c>
      <c r="B125" s="388"/>
      <c r="C125" s="388"/>
      <c r="D125" s="388"/>
      <c r="E125" s="388"/>
      <c r="F125" s="388"/>
      <c r="G125" s="388"/>
      <c r="H125" s="388"/>
      <c r="I125" s="388"/>
    </row>
    <row r="126" spans="1:9">
      <c r="A126" s="395"/>
      <c r="B126" s="395"/>
      <c r="C126" s="395"/>
      <c r="D126" s="395"/>
      <c r="E126" s="395"/>
      <c r="F126" s="395"/>
      <c r="G126" s="395"/>
      <c r="H126" s="395"/>
      <c r="I126" s="395"/>
    </row>
    <row r="127" spans="1:9" ht="25.5">
      <c r="A127" s="256" t="s">
        <v>221</v>
      </c>
      <c r="B127" s="387" t="s">
        <v>225</v>
      </c>
      <c r="C127" s="387"/>
      <c r="D127" s="249" t="s">
        <v>276</v>
      </c>
      <c r="E127" s="249" t="s">
        <v>277</v>
      </c>
      <c r="F127" s="249" t="s">
        <v>278</v>
      </c>
      <c r="G127" s="249" t="s">
        <v>234</v>
      </c>
      <c r="H127" s="39"/>
      <c r="I127" s="34"/>
    </row>
    <row r="128" spans="1:9">
      <c r="A128" s="256">
        <v>1</v>
      </c>
      <c r="B128" s="387">
        <v>2</v>
      </c>
      <c r="C128" s="387"/>
      <c r="D128" s="256">
        <v>3</v>
      </c>
      <c r="E128" s="256">
        <v>4</v>
      </c>
      <c r="F128" s="256">
        <v>5</v>
      </c>
      <c r="G128" s="256">
        <v>6</v>
      </c>
      <c r="H128" s="41"/>
      <c r="I128" s="252"/>
    </row>
    <row r="129" spans="1:9">
      <c r="A129" s="256">
        <v>1</v>
      </c>
      <c r="B129" s="387"/>
      <c r="C129" s="387"/>
      <c r="D129" s="256"/>
      <c r="E129" s="256"/>
      <c r="F129" s="90"/>
      <c r="G129" s="259">
        <f>D129*E129*F129</f>
        <v>0</v>
      </c>
      <c r="H129" s="12"/>
    </row>
    <row r="130" spans="1:9">
      <c r="A130" s="256">
        <v>2</v>
      </c>
      <c r="B130" s="387"/>
      <c r="C130" s="387"/>
      <c r="D130" s="256"/>
      <c r="E130" s="256"/>
      <c r="F130" s="90"/>
      <c r="G130" s="259">
        <f>D130*E130*F130</f>
        <v>0</v>
      </c>
      <c r="H130" s="12"/>
    </row>
    <row r="131" spans="1:9">
      <c r="A131" s="256">
        <v>3</v>
      </c>
      <c r="B131" s="387"/>
      <c r="C131" s="387"/>
      <c r="D131" s="256"/>
      <c r="E131" s="256"/>
      <c r="F131" s="90"/>
      <c r="G131" s="259">
        <f>D131*E131*F131</f>
        <v>0</v>
      </c>
      <c r="H131" s="12"/>
    </row>
    <row r="132" spans="1:9" s="17" customFormat="1">
      <c r="A132" s="390" t="s">
        <v>223</v>
      </c>
      <c r="B132" s="390"/>
      <c r="C132" s="390"/>
      <c r="D132" s="250" t="s">
        <v>224</v>
      </c>
      <c r="E132" s="250" t="s">
        <v>224</v>
      </c>
      <c r="F132" s="250" t="s">
        <v>224</v>
      </c>
      <c r="G132" s="95">
        <f>SUM(G129:G131)</f>
        <v>0</v>
      </c>
      <c r="H132" s="10"/>
      <c r="I132" s="4"/>
    </row>
    <row r="135" spans="1:9">
      <c r="A135" s="388" t="s">
        <v>343</v>
      </c>
      <c r="B135" s="388"/>
      <c r="C135" s="388"/>
      <c r="D135" s="388"/>
      <c r="E135" s="388"/>
      <c r="F135" s="388"/>
      <c r="G135" s="388"/>
      <c r="H135" s="388"/>
      <c r="I135" s="388"/>
    </row>
    <row r="136" spans="1:9">
      <c r="A136" s="395"/>
      <c r="B136" s="395"/>
      <c r="C136" s="395"/>
      <c r="D136" s="395"/>
      <c r="E136" s="395"/>
      <c r="F136" s="395"/>
      <c r="G136" s="395"/>
      <c r="H136" s="395"/>
      <c r="I136" s="395"/>
    </row>
    <row r="137" spans="1:9" ht="25.5">
      <c r="A137" s="256" t="s">
        <v>221</v>
      </c>
      <c r="B137" s="387" t="s">
        <v>225</v>
      </c>
      <c r="C137" s="387"/>
      <c r="D137" s="249" t="s">
        <v>279</v>
      </c>
      <c r="E137" s="249" t="s">
        <v>280</v>
      </c>
      <c r="F137" s="249" t="s">
        <v>281</v>
      </c>
      <c r="G137" s="37"/>
      <c r="H137" s="34"/>
      <c r="I137" s="34"/>
    </row>
    <row r="138" spans="1:9">
      <c r="A138" s="256">
        <v>1</v>
      </c>
      <c r="B138" s="387">
        <v>2</v>
      </c>
      <c r="C138" s="387"/>
      <c r="D138" s="256">
        <v>3</v>
      </c>
      <c r="E138" s="256">
        <v>4</v>
      </c>
      <c r="F138" s="256">
        <v>5</v>
      </c>
      <c r="G138" s="252"/>
      <c r="H138" s="252"/>
      <c r="I138" s="252"/>
    </row>
    <row r="139" spans="1:9">
      <c r="A139" s="256">
        <v>1</v>
      </c>
      <c r="B139" s="435" t="s">
        <v>751</v>
      </c>
      <c r="C139" s="435"/>
      <c r="D139" s="285">
        <v>1</v>
      </c>
      <c r="E139" s="285">
        <v>3300</v>
      </c>
      <c r="F139" s="281">
        <f>D139*E139</f>
        <v>3300</v>
      </c>
    </row>
    <row r="140" spans="1:9">
      <c r="A140" s="256">
        <v>2</v>
      </c>
      <c r="B140" s="435" t="s">
        <v>751</v>
      </c>
      <c r="C140" s="435"/>
      <c r="D140" s="285">
        <v>1</v>
      </c>
      <c r="E140" s="285">
        <v>7200</v>
      </c>
      <c r="F140" s="281">
        <f>D140*E140</f>
        <v>7200</v>
      </c>
    </row>
    <row r="141" spans="1:9">
      <c r="A141" s="256">
        <v>3</v>
      </c>
      <c r="B141" s="387"/>
      <c r="C141" s="387"/>
      <c r="D141" s="256"/>
      <c r="E141" s="256"/>
      <c r="F141" s="259">
        <f>D141*E141</f>
        <v>0</v>
      </c>
    </row>
    <row r="142" spans="1:9" s="17" customFormat="1">
      <c r="A142" s="390" t="s">
        <v>223</v>
      </c>
      <c r="B142" s="390"/>
      <c r="C142" s="390"/>
      <c r="D142" s="250" t="s">
        <v>224</v>
      </c>
      <c r="E142" s="250" t="s">
        <v>224</v>
      </c>
      <c r="F142" s="95">
        <f>SUM(F139:F141)</f>
        <v>10500</v>
      </c>
      <c r="G142" s="4"/>
      <c r="H142" s="4"/>
      <c r="I142" s="4"/>
    </row>
    <row r="145" spans="1:9">
      <c r="A145" s="388" t="s">
        <v>344</v>
      </c>
      <c r="B145" s="388"/>
      <c r="C145" s="388"/>
      <c r="D145" s="388"/>
      <c r="E145" s="388"/>
      <c r="F145" s="388"/>
      <c r="G145" s="388"/>
      <c r="H145" s="388"/>
      <c r="I145" s="388"/>
    </row>
    <row r="146" spans="1:9">
      <c r="A146" s="395"/>
      <c r="B146" s="395"/>
      <c r="C146" s="395"/>
      <c r="D146" s="395"/>
      <c r="E146" s="395"/>
      <c r="F146" s="395"/>
      <c r="G146" s="395"/>
      <c r="H146" s="395"/>
      <c r="I146" s="395"/>
    </row>
    <row r="147" spans="1:9" ht="25.5" customHeight="1">
      <c r="A147" s="249" t="s">
        <v>221</v>
      </c>
      <c r="B147" s="385" t="s">
        <v>0</v>
      </c>
      <c r="C147" s="385"/>
      <c r="D147" s="257" t="s">
        <v>282</v>
      </c>
      <c r="E147" s="249" t="s">
        <v>283</v>
      </c>
      <c r="F147" s="257" t="s">
        <v>284</v>
      </c>
      <c r="G147" s="249" t="s">
        <v>234</v>
      </c>
      <c r="H147" s="40"/>
      <c r="I147" s="40"/>
    </row>
    <row r="148" spans="1:9">
      <c r="A148" s="249">
        <v>1</v>
      </c>
      <c r="B148" s="385">
        <v>2</v>
      </c>
      <c r="C148" s="385"/>
      <c r="D148" s="257">
        <v>3</v>
      </c>
      <c r="E148" s="249">
        <v>4</v>
      </c>
      <c r="F148" s="257">
        <v>5</v>
      </c>
      <c r="G148" s="249">
        <v>6</v>
      </c>
      <c r="H148" s="38"/>
      <c r="I148" s="38"/>
    </row>
    <row r="149" spans="1:9">
      <c r="A149" s="256">
        <v>247</v>
      </c>
      <c r="B149" s="392" t="s">
        <v>307</v>
      </c>
      <c r="C149" s="392"/>
      <c r="D149" s="90"/>
      <c r="E149" s="90"/>
      <c r="F149" s="90"/>
      <c r="G149" s="259">
        <f>D149*E149*F149</f>
        <v>0</v>
      </c>
      <c r="H149" s="12"/>
      <c r="I149" s="12"/>
    </row>
    <row r="150" spans="1:9" s="17" customFormat="1">
      <c r="A150" s="256">
        <v>1</v>
      </c>
      <c r="B150" s="391" t="s">
        <v>309</v>
      </c>
      <c r="C150" s="391"/>
      <c r="D150" s="65" t="s">
        <v>224</v>
      </c>
      <c r="E150" s="65" t="s">
        <v>224</v>
      </c>
      <c r="F150" s="65" t="s">
        <v>224</v>
      </c>
      <c r="G150" s="95">
        <f>G149</f>
        <v>0</v>
      </c>
      <c r="H150" s="10"/>
      <c r="I150" s="10"/>
    </row>
    <row r="151" spans="1:9">
      <c r="A151" s="256">
        <v>247</v>
      </c>
      <c r="B151" s="392" t="s">
        <v>310</v>
      </c>
      <c r="C151" s="392"/>
      <c r="D151" s="90"/>
      <c r="E151" s="90"/>
      <c r="F151" s="90"/>
      <c r="G151" s="259">
        <f>D151*E151*F151</f>
        <v>0</v>
      </c>
      <c r="H151" s="12"/>
      <c r="I151" s="12"/>
    </row>
    <row r="152" spans="1:9" s="17" customFormat="1">
      <c r="A152" s="256">
        <v>2</v>
      </c>
      <c r="B152" s="391" t="s">
        <v>311</v>
      </c>
      <c r="C152" s="391"/>
      <c r="D152" s="65" t="s">
        <v>224</v>
      </c>
      <c r="E152" s="65" t="s">
        <v>224</v>
      </c>
      <c r="F152" s="65" t="s">
        <v>23</v>
      </c>
      <c r="G152" s="95">
        <f>G151</f>
        <v>0</v>
      </c>
      <c r="H152" s="10"/>
      <c r="I152" s="10"/>
    </row>
    <row r="153" spans="1:9">
      <c r="A153" s="256">
        <v>244</v>
      </c>
      <c r="B153" s="392" t="s">
        <v>308</v>
      </c>
      <c r="C153" s="392"/>
      <c r="D153" s="90"/>
      <c r="E153" s="90"/>
      <c r="F153" s="90"/>
      <c r="G153" s="259">
        <f>D153*E153*F153</f>
        <v>0</v>
      </c>
      <c r="H153" s="12"/>
      <c r="I153" s="12"/>
    </row>
    <row r="154" spans="1:9">
      <c r="A154" s="256">
        <v>244</v>
      </c>
      <c r="B154" s="392" t="s">
        <v>368</v>
      </c>
      <c r="C154" s="392"/>
      <c r="D154" s="90"/>
      <c r="E154" s="90"/>
      <c r="F154" s="90"/>
      <c r="G154" s="259">
        <f>D154*E154*F154</f>
        <v>0</v>
      </c>
      <c r="H154" s="12"/>
      <c r="I154" s="12"/>
    </row>
    <row r="155" spans="1:9" s="17" customFormat="1">
      <c r="A155" s="256">
        <v>3</v>
      </c>
      <c r="B155" s="391" t="s">
        <v>489</v>
      </c>
      <c r="C155" s="391"/>
      <c r="D155" s="65" t="s">
        <v>224</v>
      </c>
      <c r="E155" s="65" t="s">
        <v>23</v>
      </c>
      <c r="F155" s="65" t="s">
        <v>224</v>
      </c>
      <c r="G155" s="95">
        <f>G153+G154</f>
        <v>0</v>
      </c>
      <c r="H155" s="10"/>
      <c r="I155" s="10"/>
    </row>
    <row r="156" spans="1:9">
      <c r="A156" s="256">
        <v>244</v>
      </c>
      <c r="B156" s="392" t="s">
        <v>178</v>
      </c>
      <c r="C156" s="392"/>
      <c r="D156" s="90"/>
      <c r="E156" s="90"/>
      <c r="F156" s="90"/>
      <c r="G156" s="259">
        <f>D156*E156*F156</f>
        <v>0</v>
      </c>
      <c r="H156" s="12"/>
      <c r="I156" s="12"/>
    </row>
    <row r="157" spans="1:9" s="17" customFormat="1">
      <c r="A157" s="256">
        <v>4</v>
      </c>
      <c r="B157" s="391" t="s">
        <v>312</v>
      </c>
      <c r="C157" s="391"/>
      <c r="D157" s="65" t="s">
        <v>224</v>
      </c>
      <c r="E157" s="65" t="s">
        <v>224</v>
      </c>
      <c r="F157" s="65" t="s">
        <v>224</v>
      </c>
      <c r="G157" s="95">
        <f>G156</f>
        <v>0</v>
      </c>
      <c r="H157" s="10"/>
      <c r="I157" s="10"/>
    </row>
    <row r="158" spans="1:9">
      <c r="A158" s="256">
        <v>244</v>
      </c>
      <c r="B158" s="392" t="s">
        <v>408</v>
      </c>
      <c r="C158" s="392"/>
      <c r="D158" s="90"/>
      <c r="E158" s="90"/>
      <c r="F158" s="90"/>
      <c r="G158" s="259">
        <f>D158*E158*F158</f>
        <v>0</v>
      </c>
      <c r="H158" s="12"/>
      <c r="I158" s="12"/>
    </row>
    <row r="159" spans="1:9">
      <c r="A159" s="256">
        <v>5</v>
      </c>
      <c r="B159" s="391" t="s">
        <v>409</v>
      </c>
      <c r="C159" s="391"/>
      <c r="D159" s="65" t="s">
        <v>224</v>
      </c>
      <c r="E159" s="65" t="s">
        <v>224</v>
      </c>
      <c r="F159" s="65" t="s">
        <v>224</v>
      </c>
      <c r="G159" s="95">
        <f>G158</f>
        <v>0</v>
      </c>
      <c r="H159" s="12"/>
      <c r="I159" s="12"/>
    </row>
    <row r="160" spans="1:9" s="17" customFormat="1">
      <c r="A160" s="390" t="s">
        <v>223</v>
      </c>
      <c r="B160" s="390"/>
      <c r="C160" s="390"/>
      <c r="D160" s="65" t="s">
        <v>224</v>
      </c>
      <c r="E160" s="65" t="s">
        <v>224</v>
      </c>
      <c r="F160" s="65" t="s">
        <v>224</v>
      </c>
      <c r="G160" s="95">
        <f>G150+G152+G155+G157+G159</f>
        <v>0</v>
      </c>
      <c r="H160" s="10"/>
      <c r="I160" s="10"/>
    </row>
    <row r="163" spans="1:10">
      <c r="A163" s="388" t="s">
        <v>339</v>
      </c>
      <c r="B163" s="388"/>
      <c r="C163" s="388"/>
      <c r="D163" s="388"/>
      <c r="E163" s="388"/>
      <c r="F163" s="388"/>
      <c r="G163" s="388"/>
      <c r="H163" s="388"/>
      <c r="I163" s="388"/>
    </row>
    <row r="164" spans="1:10">
      <c r="A164" s="395"/>
      <c r="B164" s="395"/>
      <c r="C164" s="395"/>
      <c r="D164" s="395"/>
      <c r="E164" s="395"/>
      <c r="F164" s="395"/>
      <c r="G164" s="395"/>
      <c r="H164" s="395"/>
      <c r="I164" s="395"/>
    </row>
    <row r="165" spans="1:10" ht="25.5">
      <c r="A165" s="249" t="s">
        <v>221</v>
      </c>
      <c r="B165" s="385" t="s">
        <v>0</v>
      </c>
      <c r="C165" s="385"/>
      <c r="D165" s="249" t="s">
        <v>285</v>
      </c>
      <c r="E165" s="249" t="s">
        <v>286</v>
      </c>
      <c r="F165" s="249" t="s">
        <v>287</v>
      </c>
      <c r="G165" s="37"/>
      <c r="H165" s="37"/>
      <c r="I165" s="37"/>
    </row>
    <row r="166" spans="1:10">
      <c r="A166" s="256">
        <v>1</v>
      </c>
      <c r="B166" s="387">
        <v>2</v>
      </c>
      <c r="C166" s="387"/>
      <c r="D166" s="256">
        <v>3</v>
      </c>
      <c r="E166" s="256">
        <v>4</v>
      </c>
      <c r="F166" s="256">
        <v>5</v>
      </c>
      <c r="G166" s="252"/>
      <c r="H166" s="252"/>
      <c r="I166" s="252"/>
    </row>
    <row r="167" spans="1:10">
      <c r="A167" s="256">
        <v>1</v>
      </c>
      <c r="B167" s="387"/>
      <c r="C167" s="387"/>
      <c r="D167" s="256"/>
      <c r="E167" s="256"/>
      <c r="F167" s="259"/>
    </row>
    <row r="168" spans="1:10">
      <c r="A168" s="256">
        <v>2</v>
      </c>
      <c r="B168" s="387"/>
      <c r="C168" s="387"/>
      <c r="D168" s="256"/>
      <c r="E168" s="256"/>
      <c r="F168" s="259"/>
    </row>
    <row r="169" spans="1:10">
      <c r="A169" s="256">
        <v>3</v>
      </c>
      <c r="B169" s="387"/>
      <c r="C169" s="387"/>
      <c r="D169" s="256"/>
      <c r="E169" s="256"/>
      <c r="F169" s="259"/>
    </row>
    <row r="170" spans="1:10" s="17" customFormat="1">
      <c r="A170" s="390" t="s">
        <v>223</v>
      </c>
      <c r="B170" s="390"/>
      <c r="C170" s="390"/>
      <c r="D170" s="250" t="s">
        <v>224</v>
      </c>
      <c r="E170" s="250" t="s">
        <v>224</v>
      </c>
      <c r="F170" s="95">
        <f>SUM(F167:F169)</f>
        <v>0</v>
      </c>
      <c r="G170" s="4"/>
      <c r="H170" s="4"/>
      <c r="I170" s="4"/>
    </row>
    <row r="173" spans="1:10">
      <c r="A173" s="388" t="s">
        <v>338</v>
      </c>
      <c r="B173" s="388"/>
      <c r="C173" s="388"/>
      <c r="D173" s="388"/>
      <c r="E173" s="388"/>
      <c r="F173" s="388"/>
      <c r="G173" s="388"/>
      <c r="H173" s="388"/>
      <c r="I173" s="388"/>
    </row>
    <row r="174" spans="1:10">
      <c r="A174" s="395"/>
      <c r="B174" s="395"/>
      <c r="C174" s="395"/>
      <c r="D174" s="395"/>
      <c r="E174" s="395"/>
      <c r="F174" s="395"/>
      <c r="G174" s="395"/>
      <c r="H174" s="395"/>
      <c r="I174" s="395"/>
    </row>
    <row r="175" spans="1:10" ht="25.5">
      <c r="A175" s="249" t="s">
        <v>221</v>
      </c>
      <c r="B175" s="385" t="s">
        <v>225</v>
      </c>
      <c r="C175" s="385"/>
      <c r="D175" s="385" t="s">
        <v>288</v>
      </c>
      <c r="E175" s="385"/>
      <c r="F175" s="249" t="s">
        <v>289</v>
      </c>
      <c r="G175" s="249" t="s">
        <v>290</v>
      </c>
      <c r="H175" s="40"/>
      <c r="I175" s="37"/>
      <c r="J175" s="17" t="s">
        <v>490</v>
      </c>
    </row>
    <row r="176" spans="1:10">
      <c r="A176" s="249">
        <v>1</v>
      </c>
      <c r="B176" s="385">
        <v>2</v>
      </c>
      <c r="C176" s="385"/>
      <c r="D176" s="385">
        <v>3</v>
      </c>
      <c r="E176" s="385"/>
      <c r="F176" s="249">
        <v>4</v>
      </c>
      <c r="G176" s="249">
        <v>5</v>
      </c>
      <c r="H176" s="38"/>
      <c r="I176" s="43"/>
    </row>
    <row r="177" spans="1:9">
      <c r="A177" s="256">
        <v>1</v>
      </c>
      <c r="B177" s="387"/>
      <c r="C177" s="387"/>
      <c r="D177" s="387"/>
      <c r="E177" s="387"/>
      <c r="F177" s="256"/>
      <c r="G177" s="259"/>
      <c r="H177" s="12"/>
    </row>
    <row r="178" spans="1:9">
      <c r="A178" s="256">
        <f>A177+1</f>
        <v>2</v>
      </c>
      <c r="B178" s="387"/>
      <c r="C178" s="387"/>
      <c r="D178" s="387"/>
      <c r="E178" s="387"/>
      <c r="F178" s="256"/>
      <c r="G178" s="259"/>
      <c r="H178" s="12"/>
    </row>
    <row r="179" spans="1:9">
      <c r="A179" s="256">
        <f>A178+1</f>
        <v>3</v>
      </c>
      <c r="B179" s="400"/>
      <c r="C179" s="401"/>
      <c r="D179" s="387"/>
      <c r="E179" s="387"/>
      <c r="F179" s="256"/>
      <c r="G179" s="259"/>
      <c r="H179" s="12"/>
    </row>
    <row r="180" spans="1:9" s="17" customFormat="1">
      <c r="A180" s="390" t="s">
        <v>223</v>
      </c>
      <c r="B180" s="390"/>
      <c r="C180" s="390"/>
      <c r="D180" s="390" t="s">
        <v>224</v>
      </c>
      <c r="E180" s="390"/>
      <c r="F180" s="250" t="s">
        <v>224</v>
      </c>
      <c r="G180" s="95">
        <f>SUM(G177:G179)</f>
        <v>0</v>
      </c>
      <c r="H180" s="10"/>
      <c r="I180" s="4"/>
    </row>
    <row r="183" spans="1:9">
      <c r="A183" s="388" t="s">
        <v>345</v>
      </c>
      <c r="B183" s="388"/>
      <c r="C183" s="388"/>
      <c r="D183" s="388"/>
      <c r="E183" s="388"/>
      <c r="F183" s="388"/>
      <c r="G183" s="388"/>
      <c r="H183" s="388"/>
      <c r="I183" s="388"/>
    </row>
    <row r="185" spans="1:9" s="23" customFormat="1" ht="24.75" customHeight="1">
      <c r="A185" s="249" t="s">
        <v>221</v>
      </c>
      <c r="B185" s="385" t="s">
        <v>0</v>
      </c>
      <c r="C185" s="385"/>
      <c r="D185" s="257" t="s">
        <v>291</v>
      </c>
      <c r="E185" s="249" t="s">
        <v>292</v>
      </c>
      <c r="F185" s="40"/>
      <c r="G185" s="40"/>
      <c r="H185" s="37"/>
      <c r="I185" s="37"/>
    </row>
    <row r="186" spans="1:9">
      <c r="A186" s="256">
        <v>1</v>
      </c>
      <c r="B186" s="387">
        <v>2</v>
      </c>
      <c r="C186" s="387"/>
      <c r="D186" s="251">
        <v>3</v>
      </c>
      <c r="E186" s="256">
        <v>4</v>
      </c>
      <c r="F186" s="41"/>
      <c r="G186" s="41"/>
      <c r="H186" s="252"/>
      <c r="I186" s="252"/>
    </row>
    <row r="187" spans="1:9">
      <c r="A187" s="256">
        <v>1</v>
      </c>
      <c r="B187" s="431" t="s">
        <v>752</v>
      </c>
      <c r="C187" s="432"/>
      <c r="D187" s="289">
        <v>1</v>
      </c>
      <c r="E187" s="288">
        <v>35000</v>
      </c>
      <c r="F187" s="12"/>
      <c r="G187" s="12"/>
    </row>
    <row r="188" spans="1:9">
      <c r="A188" s="256">
        <v>2</v>
      </c>
      <c r="B188" s="431" t="s">
        <v>753</v>
      </c>
      <c r="C188" s="432"/>
      <c r="D188" s="289">
        <v>1</v>
      </c>
      <c r="E188" s="288">
        <v>35000</v>
      </c>
      <c r="F188" s="12"/>
      <c r="G188" s="12"/>
    </row>
    <row r="189" spans="1:9">
      <c r="A189" s="282"/>
      <c r="B189" s="431" t="s">
        <v>754</v>
      </c>
      <c r="C189" s="432"/>
      <c r="D189" s="289">
        <v>1</v>
      </c>
      <c r="E189" s="288">
        <v>10500</v>
      </c>
      <c r="F189" s="12"/>
      <c r="G189" s="12"/>
    </row>
    <row r="190" spans="1:9">
      <c r="A190" s="282">
        <v>4</v>
      </c>
      <c r="B190" s="389" t="s">
        <v>755</v>
      </c>
      <c r="C190" s="389"/>
      <c r="D190" s="289">
        <v>1</v>
      </c>
      <c r="E190" s="288">
        <v>13497.8</v>
      </c>
      <c r="F190" s="12"/>
      <c r="G190" s="12"/>
    </row>
    <row r="191" spans="1:9">
      <c r="A191" s="256">
        <v>5</v>
      </c>
      <c r="B191" s="431" t="s">
        <v>756</v>
      </c>
      <c r="C191" s="432"/>
      <c r="D191" s="289">
        <v>1</v>
      </c>
      <c r="E191" s="288">
        <v>16800</v>
      </c>
      <c r="F191" s="12"/>
      <c r="G191" s="12"/>
    </row>
    <row r="192" spans="1:9" s="17" customFormat="1">
      <c r="A192" s="390" t="s">
        <v>223</v>
      </c>
      <c r="B192" s="390"/>
      <c r="C192" s="390"/>
      <c r="D192" s="258" t="s">
        <v>224</v>
      </c>
      <c r="E192" s="95">
        <f>SUM(E187:E191)</f>
        <v>110797.8</v>
      </c>
      <c r="F192" s="10"/>
      <c r="G192" s="10"/>
      <c r="H192" s="4"/>
      <c r="I192" s="4"/>
    </row>
    <row r="195" spans="1:9">
      <c r="A195" s="388" t="s">
        <v>337</v>
      </c>
      <c r="B195" s="388"/>
      <c r="C195" s="388"/>
      <c r="D195" s="388"/>
      <c r="E195" s="388"/>
      <c r="F195" s="388"/>
      <c r="G195" s="388"/>
      <c r="H195" s="388"/>
      <c r="I195" s="388"/>
    </row>
    <row r="197" spans="1:9" s="23" customFormat="1" ht="24.75" customHeight="1">
      <c r="A197" s="249" t="s">
        <v>221</v>
      </c>
      <c r="B197" s="385" t="s">
        <v>0</v>
      </c>
      <c r="C197" s="385"/>
      <c r="D197" s="249" t="s">
        <v>291</v>
      </c>
      <c r="E197" s="249" t="s">
        <v>292</v>
      </c>
      <c r="F197" s="40"/>
      <c r="G197" s="40"/>
      <c r="H197" s="37"/>
      <c r="I197" s="37"/>
    </row>
    <row r="198" spans="1:9">
      <c r="A198" s="253">
        <v>1</v>
      </c>
      <c r="B198" s="396">
        <v>2</v>
      </c>
      <c r="C198" s="396"/>
      <c r="D198" s="253">
        <v>3</v>
      </c>
      <c r="E198" s="253">
        <v>4</v>
      </c>
      <c r="F198" s="41"/>
      <c r="G198" s="41"/>
      <c r="H198" s="252"/>
      <c r="I198" s="252"/>
    </row>
    <row r="199" spans="1:9">
      <c r="A199" s="253">
        <v>1</v>
      </c>
      <c r="B199" s="396"/>
      <c r="C199" s="396"/>
      <c r="D199" s="253"/>
      <c r="E199" s="59"/>
      <c r="F199" s="12"/>
      <c r="G199" s="12"/>
    </row>
    <row r="200" spans="1:9">
      <c r="A200" s="253">
        <v>2</v>
      </c>
      <c r="B200" s="396"/>
      <c r="C200" s="396"/>
      <c r="D200" s="253"/>
      <c r="E200" s="59"/>
      <c r="F200" s="12"/>
      <c r="G200" s="12"/>
    </row>
    <row r="201" spans="1:9" s="17" customFormat="1">
      <c r="A201" s="397" t="s">
        <v>223</v>
      </c>
      <c r="B201" s="397"/>
      <c r="C201" s="397"/>
      <c r="D201" s="254" t="s">
        <v>224</v>
      </c>
      <c r="E201" s="98">
        <f>SUM(E199:E200)</f>
        <v>0</v>
      </c>
      <c r="F201" s="10"/>
      <c r="G201" s="10"/>
      <c r="H201" s="4"/>
      <c r="I201" s="4"/>
    </row>
    <row r="202" spans="1:9">
      <c r="A202" s="24"/>
      <c r="B202" s="24"/>
      <c r="C202" s="24"/>
      <c r="D202" s="24"/>
      <c r="E202" s="24"/>
      <c r="F202" s="25"/>
      <c r="G202" s="25"/>
    </row>
    <row r="204" spans="1:9">
      <c r="A204" s="388" t="s">
        <v>346</v>
      </c>
      <c r="B204" s="388"/>
      <c r="C204" s="388"/>
      <c r="D204" s="388"/>
      <c r="E204" s="388"/>
      <c r="F204" s="388"/>
      <c r="G204" s="388"/>
      <c r="H204" s="388"/>
      <c r="I204" s="388"/>
    </row>
    <row r="206" spans="1:9" ht="26.25" customHeight="1">
      <c r="A206" s="249" t="s">
        <v>221</v>
      </c>
      <c r="B206" s="385" t="s">
        <v>225</v>
      </c>
      <c r="C206" s="385"/>
      <c r="D206" s="249" t="s">
        <v>285</v>
      </c>
      <c r="E206" s="257" t="s">
        <v>293</v>
      </c>
      <c r="F206" s="249" t="s">
        <v>294</v>
      </c>
      <c r="G206" s="40"/>
      <c r="H206" s="40"/>
      <c r="I206" s="37"/>
    </row>
    <row r="207" spans="1:9">
      <c r="A207" s="249">
        <v>1</v>
      </c>
      <c r="B207" s="385">
        <v>2</v>
      </c>
      <c r="C207" s="385"/>
      <c r="D207" s="249">
        <v>3</v>
      </c>
      <c r="E207" s="257">
        <v>4</v>
      </c>
      <c r="F207" s="249">
        <v>5</v>
      </c>
      <c r="G207" s="38"/>
      <c r="H207" s="38"/>
      <c r="I207" s="43"/>
    </row>
    <row r="208" spans="1:9">
      <c r="A208" s="256">
        <v>1</v>
      </c>
      <c r="B208" s="387"/>
      <c r="C208" s="387"/>
      <c r="D208" s="256"/>
      <c r="E208" s="68"/>
      <c r="F208" s="96">
        <f>D208*E208</f>
        <v>0</v>
      </c>
      <c r="G208" s="13"/>
      <c r="H208" s="13"/>
    </row>
    <row r="209" spans="1:10">
      <c r="A209" s="256">
        <v>2</v>
      </c>
      <c r="B209" s="387"/>
      <c r="C209" s="387"/>
      <c r="D209" s="256"/>
      <c r="E209" s="68"/>
      <c r="F209" s="96">
        <f>D209*E209</f>
        <v>0</v>
      </c>
      <c r="G209" s="13"/>
      <c r="H209" s="13"/>
    </row>
    <row r="210" spans="1:10">
      <c r="A210" s="256">
        <v>3</v>
      </c>
      <c r="B210" s="393"/>
      <c r="C210" s="394"/>
      <c r="D210" s="256"/>
      <c r="E210" s="68"/>
      <c r="F210" s="96">
        <f>D210*E210</f>
        <v>0</v>
      </c>
      <c r="G210" s="13"/>
      <c r="H210" s="13"/>
    </row>
    <row r="211" spans="1:10" s="17" customFormat="1">
      <c r="A211" s="390" t="s">
        <v>223</v>
      </c>
      <c r="B211" s="390"/>
      <c r="C211" s="390"/>
      <c r="D211" s="250" t="s">
        <v>224</v>
      </c>
      <c r="E211" s="258" t="s">
        <v>224</v>
      </c>
      <c r="F211" s="95">
        <f>SUM(F208:F210)</f>
        <v>0</v>
      </c>
      <c r="G211" s="10"/>
      <c r="H211" s="10"/>
      <c r="I211" s="4"/>
    </row>
    <row r="213" spans="1:10">
      <c r="H213" s="26"/>
    </row>
    <row r="214" spans="1:10">
      <c r="A214" s="388" t="s">
        <v>336</v>
      </c>
      <c r="B214" s="388"/>
      <c r="C214" s="388"/>
      <c r="D214" s="388"/>
      <c r="E214" s="388"/>
      <c r="F214" s="388"/>
      <c r="G214" s="388"/>
      <c r="H214" s="388"/>
      <c r="I214" s="388"/>
    </row>
    <row r="215" spans="1:10">
      <c r="H215" s="11"/>
      <c r="I215" s="11"/>
    </row>
    <row r="216" spans="1:10" ht="37.5" customHeight="1">
      <c r="A216" s="249" t="s">
        <v>221</v>
      </c>
      <c r="B216" s="385" t="s">
        <v>225</v>
      </c>
      <c r="C216" s="385"/>
      <c r="D216" s="249" t="s">
        <v>285</v>
      </c>
      <c r="E216" s="257" t="s">
        <v>293</v>
      </c>
      <c r="F216" s="249" t="s">
        <v>294</v>
      </c>
      <c r="G216" s="44"/>
      <c r="H216" s="40"/>
      <c r="I216" s="44"/>
    </row>
    <row r="217" spans="1:10" s="53" customFormat="1">
      <c r="A217" s="249">
        <v>1</v>
      </c>
      <c r="B217" s="385">
        <v>2</v>
      </c>
      <c r="C217" s="385"/>
      <c r="D217" s="249">
        <v>3</v>
      </c>
      <c r="E217" s="257">
        <v>4</v>
      </c>
      <c r="F217" s="249">
        <v>5</v>
      </c>
      <c r="G217" s="44"/>
      <c r="H217" s="45"/>
      <c r="I217" s="45"/>
    </row>
    <row r="218" spans="1:10" ht="41.25" customHeight="1">
      <c r="A218" s="256">
        <v>1</v>
      </c>
      <c r="B218" s="385" t="s">
        <v>185</v>
      </c>
      <c r="C218" s="385"/>
      <c r="D218" s="256"/>
      <c r="E218" s="52"/>
      <c r="F218" s="96">
        <f>D218*E218</f>
        <v>0</v>
      </c>
      <c r="G218" s="260"/>
      <c r="H218" s="16"/>
      <c r="I218" s="260"/>
    </row>
    <row r="219" spans="1:10" s="17" customFormat="1" ht="39.75" customHeight="1">
      <c r="A219" s="250">
        <v>341</v>
      </c>
      <c r="B219" s="386" t="s">
        <v>313</v>
      </c>
      <c r="C219" s="386"/>
      <c r="D219" s="250" t="s">
        <v>224</v>
      </c>
      <c r="E219" s="51" t="s">
        <v>224</v>
      </c>
      <c r="F219" s="97">
        <f>F218</f>
        <v>0</v>
      </c>
      <c r="G219" s="49"/>
      <c r="H219" s="50"/>
      <c r="I219" s="49"/>
    </row>
    <row r="220" spans="1:10" ht="27" customHeight="1">
      <c r="A220" s="256">
        <v>2</v>
      </c>
      <c r="B220" s="385" t="s">
        <v>186</v>
      </c>
      <c r="C220" s="385"/>
      <c r="D220" s="256"/>
      <c r="E220" s="52"/>
      <c r="F220" s="96">
        <f>D220*E220</f>
        <v>0</v>
      </c>
      <c r="G220" s="260"/>
      <c r="H220" s="16"/>
      <c r="I220" s="260"/>
      <c r="J220" s="20"/>
    </row>
    <row r="221" spans="1:10" s="17" customFormat="1" ht="26.25" customHeight="1">
      <c r="A221" s="250">
        <v>342</v>
      </c>
      <c r="B221" s="386" t="s">
        <v>314</v>
      </c>
      <c r="C221" s="386"/>
      <c r="D221" s="250" t="s">
        <v>224</v>
      </c>
      <c r="E221" s="51" t="s">
        <v>224</v>
      </c>
      <c r="F221" s="97">
        <f>F220</f>
        <v>0</v>
      </c>
      <c r="G221" s="49"/>
      <c r="H221" s="50"/>
      <c r="I221" s="49"/>
    </row>
    <row r="222" spans="1:10" ht="27.75" customHeight="1">
      <c r="A222" s="256">
        <v>3</v>
      </c>
      <c r="B222" s="385" t="s">
        <v>187</v>
      </c>
      <c r="C222" s="385"/>
      <c r="D222" s="256"/>
      <c r="E222" s="52"/>
      <c r="F222" s="96">
        <f>D222*E222</f>
        <v>0</v>
      </c>
      <c r="G222" s="260"/>
      <c r="H222" s="16"/>
      <c r="I222" s="260"/>
      <c r="J222" s="20"/>
    </row>
    <row r="223" spans="1:10" s="17" customFormat="1" ht="27.75" customHeight="1">
      <c r="A223" s="250">
        <v>343</v>
      </c>
      <c r="B223" s="386" t="s">
        <v>315</v>
      </c>
      <c r="C223" s="386"/>
      <c r="D223" s="250" t="s">
        <v>224</v>
      </c>
      <c r="E223" s="51" t="s">
        <v>224</v>
      </c>
      <c r="F223" s="97">
        <f>F222</f>
        <v>0</v>
      </c>
      <c r="G223" s="49"/>
      <c r="H223" s="50"/>
      <c r="I223" s="49"/>
    </row>
    <row r="224" spans="1:10" ht="27" customHeight="1">
      <c r="A224" s="256">
        <v>4</v>
      </c>
      <c r="B224" s="385" t="s">
        <v>188</v>
      </c>
      <c r="C224" s="385" t="s">
        <v>188</v>
      </c>
      <c r="D224" s="256"/>
      <c r="E224" s="52"/>
      <c r="F224" s="96">
        <f>D224*E224</f>
        <v>0</v>
      </c>
      <c r="G224" s="260"/>
      <c r="H224" s="16"/>
      <c r="I224" s="260"/>
      <c r="J224" s="20"/>
    </row>
    <row r="225" spans="1:10" s="17" customFormat="1" ht="26.25" customHeight="1">
      <c r="A225" s="250">
        <v>344</v>
      </c>
      <c r="B225" s="386" t="s">
        <v>316</v>
      </c>
      <c r="C225" s="386" t="s">
        <v>188</v>
      </c>
      <c r="D225" s="250" t="s">
        <v>224</v>
      </c>
      <c r="E225" s="51" t="s">
        <v>224</v>
      </c>
      <c r="F225" s="97">
        <f>F224</f>
        <v>0</v>
      </c>
      <c r="G225" s="49"/>
      <c r="H225" s="50"/>
      <c r="I225" s="49"/>
    </row>
    <row r="226" spans="1:10" ht="27.75" customHeight="1">
      <c r="A226" s="256">
        <v>5</v>
      </c>
      <c r="B226" s="385" t="s">
        <v>189</v>
      </c>
      <c r="C226" s="385" t="s">
        <v>189</v>
      </c>
      <c r="D226" s="256"/>
      <c r="E226" s="52"/>
      <c r="F226" s="96">
        <f>D226*E226</f>
        <v>0</v>
      </c>
      <c r="G226" s="260"/>
      <c r="H226" s="16"/>
      <c r="I226" s="260"/>
      <c r="J226" s="20"/>
    </row>
    <row r="227" spans="1:10" s="17" customFormat="1" ht="27.75" customHeight="1">
      <c r="A227" s="250">
        <v>345</v>
      </c>
      <c r="B227" s="386" t="s">
        <v>317</v>
      </c>
      <c r="C227" s="386" t="s">
        <v>189</v>
      </c>
      <c r="D227" s="250" t="s">
        <v>224</v>
      </c>
      <c r="E227" s="51" t="s">
        <v>224</v>
      </c>
      <c r="F227" s="97">
        <f>SUM(F226)</f>
        <v>0</v>
      </c>
      <c r="G227" s="49"/>
      <c r="H227" s="50"/>
      <c r="I227" s="49"/>
    </row>
    <row r="228" spans="1:10" s="17" customFormat="1" ht="27.75" customHeight="1">
      <c r="A228" s="283">
        <v>6</v>
      </c>
      <c r="B228" s="435" t="s">
        <v>757</v>
      </c>
      <c r="C228" s="435"/>
      <c r="D228" s="285">
        <v>2</v>
      </c>
      <c r="E228" s="290">
        <v>3523.2</v>
      </c>
      <c r="F228" s="286">
        <v>7046.4</v>
      </c>
      <c r="G228" s="49"/>
      <c r="H228" s="50"/>
      <c r="I228" s="49"/>
    </row>
    <row r="229" spans="1:10" s="17" customFormat="1" ht="27.75" customHeight="1">
      <c r="A229" s="283"/>
      <c r="B229" s="433" t="s">
        <v>758</v>
      </c>
      <c r="C229" s="434"/>
      <c r="D229" s="285">
        <f>35</f>
        <v>35</v>
      </c>
      <c r="E229" s="290">
        <v>30</v>
      </c>
      <c r="F229" s="286">
        <f>D229*E229</f>
        <v>1050</v>
      </c>
      <c r="G229" s="49"/>
      <c r="H229" s="50"/>
      <c r="I229" s="49"/>
    </row>
    <row r="230" spans="1:10" s="17" customFormat="1" ht="27.75" customHeight="1">
      <c r="A230" s="283"/>
      <c r="B230" s="433" t="s">
        <v>759</v>
      </c>
      <c r="C230" s="434"/>
      <c r="D230" s="285">
        <v>20</v>
      </c>
      <c r="E230" s="290">
        <v>90</v>
      </c>
      <c r="F230" s="286">
        <f>D230*E230</f>
        <v>1800</v>
      </c>
      <c r="G230" s="49"/>
      <c r="H230" s="50"/>
      <c r="I230" s="49"/>
    </row>
    <row r="231" spans="1:10" s="17" customFormat="1" ht="27.75" customHeight="1">
      <c r="A231" s="283"/>
      <c r="B231" s="433" t="s">
        <v>760</v>
      </c>
      <c r="C231" s="434"/>
      <c r="D231" s="285">
        <v>1</v>
      </c>
      <c r="E231" s="290">
        <v>8537.2000000000007</v>
      </c>
      <c r="F231" s="286">
        <f>D231*E231</f>
        <v>8537.2000000000007</v>
      </c>
      <c r="G231" s="49"/>
      <c r="H231" s="50"/>
      <c r="I231" s="49"/>
    </row>
    <row r="232" spans="1:10" ht="27.75" customHeight="1">
      <c r="A232" s="256"/>
      <c r="B232" s="433" t="s">
        <v>761</v>
      </c>
      <c r="C232" s="434"/>
      <c r="D232" s="285">
        <v>140</v>
      </c>
      <c r="E232" s="290">
        <v>115</v>
      </c>
      <c r="F232" s="286">
        <f>D232*E232</f>
        <v>16100</v>
      </c>
      <c r="G232" s="260"/>
      <c r="H232" s="16"/>
      <c r="I232" s="260"/>
      <c r="J232" s="20"/>
    </row>
    <row r="233" spans="1:10" s="17" customFormat="1" ht="27.75" customHeight="1">
      <c r="A233" s="250">
        <v>346</v>
      </c>
      <c r="B233" s="386" t="s">
        <v>318</v>
      </c>
      <c r="C233" s="386" t="s">
        <v>190</v>
      </c>
      <c r="D233" s="250" t="s">
        <v>224</v>
      </c>
      <c r="E233" s="51" t="s">
        <v>224</v>
      </c>
      <c r="F233" s="97">
        <f>SUM(F228:F232)</f>
        <v>34533.599999999999</v>
      </c>
      <c r="G233" s="49"/>
      <c r="H233" s="50"/>
      <c r="I233" s="49"/>
    </row>
    <row r="234" spans="1:10" s="17" customFormat="1" ht="27.75" customHeight="1">
      <c r="A234" s="282">
        <v>7</v>
      </c>
      <c r="B234" s="389" t="s">
        <v>762</v>
      </c>
      <c r="C234" s="389"/>
      <c r="D234" s="285">
        <v>18</v>
      </c>
      <c r="E234" s="290">
        <v>450</v>
      </c>
      <c r="F234" s="286">
        <f t="shared" ref="F234:F241" si="1">D234*E234</f>
        <v>8100</v>
      </c>
      <c r="G234" s="49"/>
      <c r="H234" s="50"/>
      <c r="I234" s="49"/>
    </row>
    <row r="235" spans="1:10" s="17" customFormat="1" ht="27.75" customHeight="1">
      <c r="A235" s="283"/>
      <c r="B235" s="389" t="s">
        <v>762</v>
      </c>
      <c r="C235" s="389"/>
      <c r="D235" s="285">
        <v>6</v>
      </c>
      <c r="E235" s="290">
        <v>420</v>
      </c>
      <c r="F235" s="286">
        <f t="shared" si="1"/>
        <v>2520</v>
      </c>
      <c r="G235" s="49"/>
      <c r="H235" s="50"/>
      <c r="I235" s="49"/>
    </row>
    <row r="236" spans="1:10" s="17" customFormat="1" ht="27.75" customHeight="1">
      <c r="A236" s="283"/>
      <c r="B236" s="431" t="s">
        <v>763</v>
      </c>
      <c r="C236" s="432"/>
      <c r="D236" s="285">
        <v>140</v>
      </c>
      <c r="E236" s="290">
        <v>180</v>
      </c>
      <c r="F236" s="286">
        <f t="shared" si="1"/>
        <v>25200</v>
      </c>
      <c r="G236" s="49"/>
      <c r="H236" s="50"/>
      <c r="I236" s="49"/>
    </row>
    <row r="237" spans="1:10" s="17" customFormat="1" ht="27.75" customHeight="1">
      <c r="A237" s="283"/>
      <c r="B237" s="431" t="s">
        <v>764</v>
      </c>
      <c r="C237" s="432"/>
      <c r="D237" s="285">
        <v>250</v>
      </c>
      <c r="E237" s="290">
        <v>30.2</v>
      </c>
      <c r="F237" s="286">
        <f t="shared" si="1"/>
        <v>7550</v>
      </c>
      <c r="G237" s="49"/>
      <c r="H237" s="50"/>
      <c r="I237" s="49"/>
    </row>
    <row r="238" spans="1:10" s="17" customFormat="1" ht="27.75" customHeight="1">
      <c r="A238" s="283"/>
      <c r="B238" s="431" t="s">
        <v>765</v>
      </c>
      <c r="C238" s="432"/>
      <c r="D238" s="285">
        <v>150</v>
      </c>
      <c r="E238" s="290">
        <v>125</v>
      </c>
      <c r="F238" s="286">
        <f t="shared" si="1"/>
        <v>18750</v>
      </c>
      <c r="G238" s="49"/>
      <c r="H238" s="50"/>
      <c r="I238" s="49"/>
    </row>
    <row r="239" spans="1:10" s="17" customFormat="1" ht="27.75" customHeight="1">
      <c r="A239" s="283"/>
      <c r="B239" s="431" t="s">
        <v>766</v>
      </c>
      <c r="C239" s="432"/>
      <c r="D239" s="285">
        <v>100</v>
      </c>
      <c r="E239" s="290">
        <v>30</v>
      </c>
      <c r="F239" s="286">
        <f t="shared" si="1"/>
        <v>3000</v>
      </c>
      <c r="G239" s="49"/>
      <c r="H239" s="50"/>
      <c r="I239" s="49"/>
    </row>
    <row r="240" spans="1:10" s="17" customFormat="1" ht="27.75" customHeight="1">
      <c r="A240" s="283"/>
      <c r="B240" s="431" t="s">
        <v>767</v>
      </c>
      <c r="C240" s="432"/>
      <c r="D240" s="285">
        <v>250</v>
      </c>
      <c r="E240" s="286">
        <v>200</v>
      </c>
      <c r="F240" s="286">
        <f t="shared" si="1"/>
        <v>50000</v>
      </c>
      <c r="G240" s="49"/>
      <c r="H240" s="50"/>
      <c r="I240" s="49"/>
    </row>
    <row r="241" spans="1:9" s="17" customFormat="1" ht="27.75" customHeight="1">
      <c r="A241" s="283"/>
      <c r="B241" s="431" t="s">
        <v>768</v>
      </c>
      <c r="C241" s="432"/>
      <c r="D241" s="285">
        <v>36</v>
      </c>
      <c r="E241" s="286">
        <v>550</v>
      </c>
      <c r="F241" s="286">
        <f t="shared" si="1"/>
        <v>19800</v>
      </c>
      <c r="G241" s="49"/>
      <c r="H241" s="50"/>
      <c r="I241" s="49"/>
    </row>
    <row r="242" spans="1:9" s="17" customFormat="1" ht="27" customHeight="1">
      <c r="A242" s="250">
        <v>349</v>
      </c>
      <c r="B242" s="386" t="s">
        <v>319</v>
      </c>
      <c r="C242" s="386" t="s">
        <v>191</v>
      </c>
      <c r="D242" s="250" t="s">
        <v>224</v>
      </c>
      <c r="E242" s="51" t="s">
        <v>224</v>
      </c>
      <c r="F242" s="97">
        <f>SUM(F234:F241)</f>
        <v>134920</v>
      </c>
      <c r="G242" s="49"/>
      <c r="H242" s="50"/>
      <c r="I242" s="49"/>
    </row>
    <row r="243" spans="1:9" s="17" customFormat="1">
      <c r="A243" s="390" t="s">
        <v>223</v>
      </c>
      <c r="B243" s="390"/>
      <c r="C243" s="390"/>
      <c r="D243" s="250" t="s">
        <v>224</v>
      </c>
      <c r="E243" s="250" t="s">
        <v>224</v>
      </c>
      <c r="F243" s="95">
        <f>F219+F221+F223+F225+F227+F233+F242</f>
        <v>169453.6</v>
      </c>
      <c r="G243" s="49"/>
      <c r="H243" s="10"/>
      <c r="I243" s="49"/>
    </row>
    <row r="244" spans="1:9">
      <c r="A244" s="49"/>
      <c r="B244" s="49"/>
      <c r="C244" s="49"/>
      <c r="D244" s="49"/>
      <c r="E244" s="49"/>
      <c r="F244" s="267"/>
      <c r="G244" s="49"/>
      <c r="H244" s="10"/>
      <c r="I244" s="49"/>
    </row>
    <row r="245" spans="1:9" s="17" customFormat="1">
      <c r="A245" s="399" t="s">
        <v>713</v>
      </c>
      <c r="B245" s="399"/>
      <c r="C245" s="399"/>
      <c r="D245" s="399"/>
      <c r="E245" s="399"/>
      <c r="F245" s="399"/>
      <c r="G245" s="399"/>
      <c r="H245" s="399"/>
      <c r="I245" s="399"/>
    </row>
    <row r="246" spans="1:9" ht="54.75" customHeight="1">
      <c r="A246" s="399" t="s">
        <v>712</v>
      </c>
      <c r="B246" s="399"/>
      <c r="C246" s="399"/>
      <c r="D246" s="399"/>
      <c r="E246" s="399"/>
      <c r="F246" s="399"/>
      <c r="G246" s="399"/>
      <c r="H246" s="399"/>
      <c r="I246" s="399"/>
    </row>
    <row r="247" spans="1:9" ht="30" customHeight="1">
      <c r="A247" s="399" t="s">
        <v>295</v>
      </c>
      <c r="B247" s="399"/>
      <c r="C247" s="399"/>
      <c r="D247" s="399"/>
      <c r="E247" s="399"/>
      <c r="F247" s="399"/>
      <c r="G247" s="399"/>
      <c r="H247" s="399"/>
      <c r="I247" s="399"/>
    </row>
    <row r="248" spans="1:9">
      <c r="A248" s="27"/>
      <c r="B248" s="27"/>
      <c r="C248" s="27"/>
      <c r="D248" s="27"/>
      <c r="E248" s="27"/>
      <c r="F248" s="27"/>
      <c r="G248" s="27"/>
      <c r="H248" s="27"/>
      <c r="I248" s="27"/>
    </row>
    <row r="249" spans="1:9">
      <c r="A249" s="27"/>
      <c r="B249" s="27"/>
      <c r="C249" s="27"/>
      <c r="D249" s="27"/>
      <c r="E249" s="27"/>
      <c r="F249" s="27"/>
      <c r="G249" s="398" t="s">
        <v>301</v>
      </c>
      <c r="H249" s="398"/>
      <c r="I249" s="99">
        <f>F243+F211+E201+E192+G180+F170+G160+F142+G132+F118+F106+F94+E82+G70+F49+F36+I26</f>
        <v>338481.4</v>
      </c>
    </row>
    <row r="250" spans="1:9">
      <c r="A250" s="27"/>
      <c r="B250" s="27"/>
      <c r="C250" s="27"/>
      <c r="D250" s="27"/>
      <c r="E250" s="27"/>
      <c r="F250" s="27"/>
      <c r="G250" s="27"/>
      <c r="H250" s="27"/>
      <c r="I250" s="27"/>
    </row>
    <row r="251" spans="1:9">
      <c r="A251" s="27"/>
      <c r="B251" s="27"/>
      <c r="C251" s="27"/>
      <c r="D251" s="27"/>
      <c r="E251" s="27"/>
      <c r="F251" s="27"/>
      <c r="G251" s="27"/>
      <c r="H251" s="27"/>
      <c r="I251" s="27"/>
    </row>
    <row r="252" spans="1:9">
      <c r="A252" s="27"/>
      <c r="B252" s="27"/>
      <c r="C252" s="27"/>
      <c r="D252" s="27"/>
      <c r="E252" s="27"/>
      <c r="F252" s="27"/>
      <c r="G252" s="27"/>
      <c r="H252" s="27"/>
      <c r="I252" s="27"/>
    </row>
    <row r="253" spans="1:9">
      <c r="A253" s="395"/>
      <c r="B253" s="395"/>
      <c r="C253" s="395"/>
      <c r="D253" s="395"/>
      <c r="E253" s="395"/>
      <c r="F253" s="395"/>
      <c r="G253" s="395"/>
      <c r="H253" s="395"/>
      <c r="I253" s="395"/>
    </row>
    <row r="254" spans="1:9">
      <c r="A254" s="395"/>
      <c r="B254" s="395"/>
      <c r="C254" s="395"/>
      <c r="D254" s="395"/>
      <c r="E254" s="395"/>
      <c r="F254" s="395"/>
      <c r="G254" s="395"/>
      <c r="H254" s="395"/>
      <c r="I254" s="395"/>
    </row>
    <row r="255" spans="1:9">
      <c r="A255" s="395"/>
      <c r="B255" s="395"/>
      <c r="C255" s="395"/>
      <c r="D255" s="395"/>
      <c r="E255" s="395"/>
      <c r="F255" s="395"/>
      <c r="G255" s="395"/>
      <c r="H255" s="395"/>
      <c r="I255" s="395"/>
    </row>
    <row r="256" spans="1:9">
      <c r="A256" s="395"/>
      <c r="B256" s="395"/>
      <c r="C256" s="395"/>
      <c r="D256" s="395"/>
      <c r="E256" s="395"/>
      <c r="F256" s="395"/>
      <c r="G256" s="395"/>
      <c r="H256" s="395"/>
      <c r="I256" s="395"/>
    </row>
    <row r="257" spans="1:9">
      <c r="A257" s="395"/>
      <c r="B257" s="395"/>
      <c r="C257" s="395"/>
      <c r="D257" s="395"/>
      <c r="E257" s="395"/>
      <c r="F257" s="395"/>
      <c r="G257" s="395"/>
      <c r="H257" s="395"/>
      <c r="I257" s="395"/>
    </row>
    <row r="258" spans="1:9">
      <c r="A258" s="395"/>
      <c r="B258" s="395"/>
      <c r="C258" s="395"/>
      <c r="D258" s="395"/>
      <c r="E258" s="395"/>
      <c r="F258" s="395"/>
      <c r="G258" s="395"/>
      <c r="H258" s="395"/>
      <c r="I258" s="395"/>
    </row>
    <row r="259" spans="1:9">
      <c r="A259" s="395"/>
      <c r="B259" s="395"/>
      <c r="C259" s="395"/>
      <c r="D259" s="395"/>
      <c r="E259" s="395"/>
      <c r="F259" s="395"/>
      <c r="G259" s="395"/>
      <c r="H259" s="395"/>
      <c r="I259" s="395"/>
    </row>
  </sheetData>
  <mergeCells count="203">
    <mergeCell ref="A1:I1"/>
    <mergeCell ref="A2:I2"/>
    <mergeCell ref="A3:I3"/>
    <mergeCell ref="A4:I4"/>
    <mergeCell ref="A5:I5"/>
    <mergeCell ref="A6:I6"/>
    <mergeCell ref="A13:I13"/>
    <mergeCell ref="A14:I14"/>
    <mergeCell ref="A7:I7"/>
    <mergeCell ref="A8:I8"/>
    <mergeCell ref="A9:I9"/>
    <mergeCell ref="A10:I10"/>
    <mergeCell ref="A11:I11"/>
    <mergeCell ref="A12:I12"/>
    <mergeCell ref="B188:C188"/>
    <mergeCell ref="A164:I164"/>
    <mergeCell ref="B168:C168"/>
    <mergeCell ref="B159:C159"/>
    <mergeCell ref="D176:E176"/>
    <mergeCell ref="B55:E55"/>
    <mergeCell ref="A211:C211"/>
    <mergeCell ref="A214:I214"/>
    <mergeCell ref="B217:C217"/>
    <mergeCell ref="B222:C222"/>
    <mergeCell ref="B223:C223"/>
    <mergeCell ref="B175:C175"/>
    <mergeCell ref="D175:E175"/>
    <mergeCell ref="A173:I173"/>
    <mergeCell ref="A174:I174"/>
    <mergeCell ref="B210:C210"/>
    <mergeCell ref="B209:C209"/>
    <mergeCell ref="B208:C208"/>
    <mergeCell ref="B200:C200"/>
    <mergeCell ref="B187:C187"/>
    <mergeCell ref="A204:I204"/>
    <mergeCell ref="B189:C189"/>
    <mergeCell ref="B190:C190"/>
    <mergeCell ref="B191:C191"/>
    <mergeCell ref="B206:C206"/>
    <mergeCell ref="B207:C207"/>
    <mergeCell ref="A23:B23"/>
    <mergeCell ref="A25:B25"/>
    <mergeCell ref="A26:B26"/>
    <mergeCell ref="B186:C186"/>
    <mergeCell ref="A24:B24"/>
    <mergeCell ref="A49:B49"/>
    <mergeCell ref="A52:I52"/>
    <mergeCell ref="A53:I53"/>
    <mergeCell ref="A54:I54"/>
    <mergeCell ref="B176:C176"/>
    <mergeCell ref="A145:I145"/>
    <mergeCell ref="B147:C147"/>
    <mergeCell ref="B139:C139"/>
    <mergeCell ref="A73:I73"/>
    <mergeCell ref="B155:C155"/>
    <mergeCell ref="A170:C170"/>
    <mergeCell ref="B156:C156"/>
    <mergeCell ref="A160:C160"/>
    <mergeCell ref="A163:I163"/>
    <mergeCell ref="A85:I85"/>
    <mergeCell ref="D177:E177"/>
    <mergeCell ref="B178:C178"/>
    <mergeCell ref="D178:E178"/>
    <mergeCell ref="B179:C179"/>
    <mergeCell ref="D179:E179"/>
    <mergeCell ref="A28:I28"/>
    <mergeCell ref="A29:I29"/>
    <mergeCell ref="A36:B36"/>
    <mergeCell ref="A41:I41"/>
    <mergeCell ref="A42:I42"/>
    <mergeCell ref="A63:A64"/>
    <mergeCell ref="B63:E63"/>
    <mergeCell ref="F63:F64"/>
    <mergeCell ref="B56:E56"/>
    <mergeCell ref="B57:E57"/>
    <mergeCell ref="A58:A59"/>
    <mergeCell ref="B58:E58"/>
    <mergeCell ref="F58:F59"/>
    <mergeCell ref="G58:G59"/>
    <mergeCell ref="B59:E59"/>
    <mergeCell ref="G63:G64"/>
    <mergeCell ref="B64:E64"/>
    <mergeCell ref="B65:E65"/>
    <mergeCell ref="B66:E66"/>
    <mergeCell ref="B67:E67"/>
    <mergeCell ref="B68:E68"/>
    <mergeCell ref="B60:E60"/>
    <mergeCell ref="B61:E61"/>
    <mergeCell ref="B62:E62"/>
    <mergeCell ref="A86:I86"/>
    <mergeCell ref="A87:I87"/>
    <mergeCell ref="A88:I88"/>
    <mergeCell ref="B89:C89"/>
    <mergeCell ref="B90:C90"/>
    <mergeCell ref="B91:C91"/>
    <mergeCell ref="B69:E69"/>
    <mergeCell ref="A70:E70"/>
    <mergeCell ref="A74:I74"/>
    <mergeCell ref="A75:I75"/>
    <mergeCell ref="A76:I76"/>
    <mergeCell ref="A82:B82"/>
    <mergeCell ref="A100:I100"/>
    <mergeCell ref="B101:C101"/>
    <mergeCell ref="B102:C102"/>
    <mergeCell ref="B103:C103"/>
    <mergeCell ref="B104:C104"/>
    <mergeCell ref="B105:C105"/>
    <mergeCell ref="B92:C92"/>
    <mergeCell ref="B93:C93"/>
    <mergeCell ref="A94:C94"/>
    <mergeCell ref="A97:I97"/>
    <mergeCell ref="A98:I98"/>
    <mergeCell ref="A99:I99"/>
    <mergeCell ref="B114:C114"/>
    <mergeCell ref="B115:C115"/>
    <mergeCell ref="B116:C116"/>
    <mergeCell ref="B117:C117"/>
    <mergeCell ref="A118:C118"/>
    <mergeCell ref="A121:I121"/>
    <mergeCell ref="A106:C106"/>
    <mergeCell ref="A109:I109"/>
    <mergeCell ref="A110:I110"/>
    <mergeCell ref="A111:I111"/>
    <mergeCell ref="A112:I112"/>
    <mergeCell ref="B113:C113"/>
    <mergeCell ref="B129:C129"/>
    <mergeCell ref="B130:C130"/>
    <mergeCell ref="B131:C131"/>
    <mergeCell ref="A132:C132"/>
    <mergeCell ref="A135:I135"/>
    <mergeCell ref="A136:I136"/>
    <mergeCell ref="A122:I122"/>
    <mergeCell ref="A125:I125"/>
    <mergeCell ref="A126:I126"/>
    <mergeCell ref="B127:C127"/>
    <mergeCell ref="B128:C128"/>
    <mergeCell ref="A123:I123"/>
    <mergeCell ref="B148:C148"/>
    <mergeCell ref="B149:C149"/>
    <mergeCell ref="B150:C150"/>
    <mergeCell ref="B151:C151"/>
    <mergeCell ref="B137:C137"/>
    <mergeCell ref="B138:C138"/>
    <mergeCell ref="B140:C140"/>
    <mergeCell ref="B141:C141"/>
    <mergeCell ref="A142:C142"/>
    <mergeCell ref="A146:I146"/>
    <mergeCell ref="B177:C177"/>
    <mergeCell ref="B169:C169"/>
    <mergeCell ref="B157:C157"/>
    <mergeCell ref="B158:C158"/>
    <mergeCell ref="B152:C152"/>
    <mergeCell ref="B153:C153"/>
    <mergeCell ref="B165:C165"/>
    <mergeCell ref="B166:C166"/>
    <mergeCell ref="B167:C167"/>
    <mergeCell ref="B154:C154"/>
    <mergeCell ref="B185:C185"/>
    <mergeCell ref="A192:C192"/>
    <mergeCell ref="A195:I195"/>
    <mergeCell ref="B197:C197"/>
    <mergeCell ref="D180:E180"/>
    <mergeCell ref="A201:C201"/>
    <mergeCell ref="A180:C180"/>
    <mergeCell ref="A183:I183"/>
    <mergeCell ref="B198:C198"/>
    <mergeCell ref="B199:C199"/>
    <mergeCell ref="B225:C225"/>
    <mergeCell ref="B216:C216"/>
    <mergeCell ref="B226:C226"/>
    <mergeCell ref="A243:C243"/>
    <mergeCell ref="A245:I245"/>
    <mergeCell ref="A246:I246"/>
    <mergeCell ref="B232:C232"/>
    <mergeCell ref="B221:C221"/>
    <mergeCell ref="B219:C219"/>
    <mergeCell ref="B220:C220"/>
    <mergeCell ref="B218:C218"/>
    <mergeCell ref="B228:C228"/>
    <mergeCell ref="B229:C229"/>
    <mergeCell ref="B230:C230"/>
    <mergeCell ref="B231:C231"/>
    <mergeCell ref="B224:C224"/>
    <mergeCell ref="B227:C227"/>
    <mergeCell ref="A259:I259"/>
    <mergeCell ref="A253:I253"/>
    <mergeCell ref="A254:I254"/>
    <mergeCell ref="A255:I255"/>
    <mergeCell ref="A256:I256"/>
    <mergeCell ref="B240:C240"/>
    <mergeCell ref="B241:C241"/>
    <mergeCell ref="B234:C234"/>
    <mergeCell ref="B235:C235"/>
    <mergeCell ref="A257:I257"/>
    <mergeCell ref="A258:I258"/>
    <mergeCell ref="A247:I247"/>
    <mergeCell ref="G249:H249"/>
    <mergeCell ref="B242:C242"/>
    <mergeCell ref="B233:C233"/>
    <mergeCell ref="B236:C236"/>
    <mergeCell ref="B237:C237"/>
    <mergeCell ref="B238:C238"/>
    <mergeCell ref="B239:C239"/>
  </mergeCells>
  <pageMargins left="0" right="0" top="0" bottom="0" header="0" footer="0"/>
  <pageSetup paperSize="9" scale="67" fitToHeight="4" orientation="portrait" r:id="rId1"/>
  <rowBreaks count="2" manualBreakCount="2">
    <brk id="72" max="8" man="1"/>
    <brk id="160" max="8" man="1"/>
  </rowBreaks>
</worksheet>
</file>

<file path=xl/worksheets/sheet7.xml><?xml version="1.0" encoding="utf-8"?>
<worksheet xmlns="http://schemas.openxmlformats.org/spreadsheetml/2006/main" xmlns:r="http://schemas.openxmlformats.org/officeDocument/2006/relationships">
  <sheetPr>
    <tabColor rgb="FF00FFFF"/>
  </sheetPr>
  <dimension ref="A1:J249"/>
  <sheetViews>
    <sheetView view="pageBreakPreview" topLeftCell="A22" zoomScaleNormal="100" zoomScaleSheetLayoutView="100" workbookViewId="0">
      <selection activeCell="A10" sqref="A10:I10"/>
    </sheetView>
  </sheetViews>
  <sheetFormatPr defaultRowHeight="12.75"/>
  <cols>
    <col min="1" max="1" width="6.42578125" style="19" customWidth="1"/>
    <col min="2" max="2" width="20.7109375" style="19" customWidth="1"/>
    <col min="3" max="3" width="17.5703125" style="19" customWidth="1"/>
    <col min="4" max="5" width="16.140625" style="19" customWidth="1"/>
    <col min="6" max="6" width="20.28515625" style="19" customWidth="1"/>
    <col min="7" max="7" width="19.140625" style="19" customWidth="1"/>
    <col min="8" max="8" width="16" style="19" customWidth="1"/>
    <col min="9" max="9" width="18.42578125" style="19" customWidth="1"/>
    <col min="10" max="16384" width="9.140625" style="6"/>
  </cols>
  <sheetData>
    <row r="1" spans="1:10">
      <c r="A1" s="429" t="s">
        <v>217</v>
      </c>
      <c r="B1" s="429"/>
      <c r="C1" s="429"/>
      <c r="D1" s="429"/>
      <c r="E1" s="429"/>
      <c r="F1" s="429"/>
      <c r="G1" s="429"/>
      <c r="H1" s="429"/>
      <c r="I1" s="429"/>
    </row>
    <row r="2" spans="1:10">
      <c r="A2" s="395" t="s">
        <v>218</v>
      </c>
      <c r="B2" s="395"/>
      <c r="C2" s="395"/>
      <c r="D2" s="395"/>
      <c r="E2" s="395"/>
      <c r="F2" s="395"/>
      <c r="G2" s="395"/>
      <c r="H2" s="395"/>
      <c r="I2" s="395"/>
    </row>
    <row r="3" spans="1:10">
      <c r="A3" s="395" t="s">
        <v>570</v>
      </c>
      <c r="B3" s="395"/>
      <c r="C3" s="395"/>
      <c r="D3" s="395"/>
      <c r="E3" s="395"/>
      <c r="F3" s="395"/>
      <c r="G3" s="395"/>
      <c r="H3" s="395"/>
      <c r="I3" s="395"/>
    </row>
    <row r="4" spans="1:10">
      <c r="A4" s="395" t="s">
        <v>571</v>
      </c>
      <c r="B4" s="395"/>
      <c r="C4" s="395"/>
      <c r="D4" s="395"/>
      <c r="E4" s="395"/>
      <c r="F4" s="395"/>
      <c r="G4" s="395"/>
      <c r="H4" s="395"/>
      <c r="I4" s="395"/>
    </row>
    <row r="5" spans="1:10">
      <c r="A5" s="395"/>
      <c r="B5" s="395"/>
      <c r="C5" s="395"/>
      <c r="D5" s="395"/>
      <c r="E5" s="395"/>
      <c r="F5" s="395"/>
      <c r="G5" s="395"/>
      <c r="H5" s="395"/>
      <c r="I5" s="395"/>
    </row>
    <row r="6" spans="1:10">
      <c r="A6" s="430" t="s">
        <v>800</v>
      </c>
      <c r="B6" s="430"/>
      <c r="C6" s="430"/>
      <c r="D6" s="430"/>
      <c r="E6" s="430"/>
      <c r="F6" s="430"/>
      <c r="G6" s="430"/>
      <c r="H6" s="430"/>
      <c r="I6" s="430"/>
    </row>
    <row r="7" spans="1:10">
      <c r="A7" s="428" t="s">
        <v>219</v>
      </c>
      <c r="B7" s="428"/>
      <c r="C7" s="428"/>
      <c r="D7" s="428"/>
      <c r="E7" s="428"/>
      <c r="F7" s="428"/>
      <c r="G7" s="428"/>
      <c r="H7" s="428"/>
      <c r="I7" s="428"/>
    </row>
    <row r="8" spans="1:10">
      <c r="A8" s="395"/>
      <c r="B8" s="395"/>
      <c r="C8" s="395"/>
      <c r="D8" s="395"/>
      <c r="E8" s="395"/>
      <c r="F8" s="395"/>
      <c r="G8" s="395"/>
      <c r="H8" s="395"/>
      <c r="I8" s="395"/>
    </row>
    <row r="9" spans="1:10">
      <c r="A9" s="388" t="s">
        <v>220</v>
      </c>
      <c r="B9" s="388"/>
      <c r="C9" s="388"/>
      <c r="D9" s="388"/>
      <c r="E9" s="388"/>
      <c r="F9" s="388"/>
      <c r="G9" s="388"/>
      <c r="H9" s="388"/>
      <c r="I9" s="388"/>
    </row>
    <row r="10" spans="1:10">
      <c r="A10" s="402" t="s">
        <v>447</v>
      </c>
      <c r="B10" s="402"/>
      <c r="C10" s="402"/>
      <c r="D10" s="402"/>
      <c r="E10" s="402"/>
      <c r="F10" s="402"/>
      <c r="G10" s="402"/>
      <c r="H10" s="402"/>
      <c r="I10" s="402"/>
    </row>
    <row r="11" spans="1:10">
      <c r="A11" s="402" t="s">
        <v>302</v>
      </c>
      <c r="B11" s="402"/>
      <c r="C11" s="402"/>
      <c r="D11" s="402"/>
      <c r="E11" s="402"/>
      <c r="F11" s="402"/>
      <c r="G11" s="402"/>
      <c r="H11" s="402"/>
      <c r="I11" s="402"/>
    </row>
    <row r="12" spans="1:10">
      <c r="A12" s="395"/>
      <c r="B12" s="395"/>
      <c r="C12" s="395"/>
      <c r="D12" s="395"/>
      <c r="E12" s="395"/>
      <c r="F12" s="395"/>
      <c r="G12" s="395"/>
      <c r="H12" s="395"/>
      <c r="I12" s="395"/>
    </row>
    <row r="13" spans="1:10">
      <c r="A13" s="388" t="s">
        <v>347</v>
      </c>
      <c r="B13" s="388"/>
      <c r="C13" s="388"/>
      <c r="D13" s="388"/>
      <c r="E13" s="388"/>
      <c r="F13" s="388"/>
      <c r="G13" s="388"/>
      <c r="H13" s="388"/>
      <c r="I13" s="388"/>
    </row>
    <row r="14" spans="1:10">
      <c r="A14" s="388"/>
      <c r="B14" s="388"/>
      <c r="C14" s="388"/>
      <c r="D14" s="388"/>
      <c r="E14" s="388"/>
      <c r="F14" s="388"/>
      <c r="G14" s="388"/>
      <c r="H14" s="388"/>
      <c r="I14" s="388"/>
    </row>
    <row r="15" spans="1:10" s="20" customFormat="1" ht="52.5" customHeight="1">
      <c r="A15" s="256" t="s">
        <v>221</v>
      </c>
      <c r="B15" s="125" t="s">
        <v>222</v>
      </c>
      <c r="C15" s="125" t="s">
        <v>491</v>
      </c>
      <c r="D15" s="125" t="s">
        <v>492</v>
      </c>
      <c r="E15" s="125" t="s">
        <v>493</v>
      </c>
      <c r="F15" s="125" t="s">
        <v>494</v>
      </c>
      <c r="G15" s="125" t="s">
        <v>495</v>
      </c>
      <c r="H15" s="125" t="s">
        <v>671</v>
      </c>
      <c r="I15" s="125" t="s">
        <v>496</v>
      </c>
      <c r="J15" s="133" t="s">
        <v>511</v>
      </c>
    </row>
    <row r="16" spans="1:10" s="21" customFormat="1" ht="25.5">
      <c r="A16" s="256">
        <v>1</v>
      </c>
      <c r="B16" s="256">
        <v>2</v>
      </c>
      <c r="C16" s="256">
        <v>3</v>
      </c>
      <c r="D16" s="256">
        <v>4</v>
      </c>
      <c r="E16" s="256">
        <v>5</v>
      </c>
      <c r="F16" s="256">
        <v>6</v>
      </c>
      <c r="G16" s="256">
        <v>7</v>
      </c>
      <c r="H16" s="256">
        <v>8</v>
      </c>
      <c r="I16" s="125" t="s">
        <v>497</v>
      </c>
      <c r="J16" s="274" t="s">
        <v>605</v>
      </c>
    </row>
    <row r="17" spans="1:10">
      <c r="A17" s="253">
        <v>1</v>
      </c>
      <c r="B17" s="256"/>
      <c r="C17" s="256"/>
      <c r="D17" s="90"/>
      <c r="E17" s="90"/>
      <c r="F17" s="90"/>
      <c r="G17" s="90"/>
      <c r="H17" s="90"/>
      <c r="I17" s="95">
        <f>C17*(D17+E17+F17+G17)*H17*12</f>
        <v>0</v>
      </c>
    </row>
    <row r="18" spans="1:10">
      <c r="A18" s="253">
        <v>2</v>
      </c>
      <c r="B18" s="256"/>
      <c r="C18" s="256"/>
      <c r="D18" s="90"/>
      <c r="E18" s="90"/>
      <c r="F18" s="90"/>
      <c r="G18" s="90"/>
      <c r="H18" s="90"/>
      <c r="I18" s="95">
        <f t="shared" ref="I18:I25" si="0">C18*(D18+E18+F18+G18)*H18*12</f>
        <v>0</v>
      </c>
    </row>
    <row r="19" spans="1:10">
      <c r="A19" s="253">
        <v>3</v>
      </c>
      <c r="B19" s="256"/>
      <c r="C19" s="256"/>
      <c r="D19" s="90"/>
      <c r="E19" s="90"/>
      <c r="F19" s="90"/>
      <c r="G19" s="90"/>
      <c r="H19" s="90"/>
      <c r="I19" s="95">
        <f t="shared" si="0"/>
        <v>0</v>
      </c>
    </row>
    <row r="20" spans="1:10">
      <c r="A20" s="253">
        <v>4</v>
      </c>
      <c r="B20" s="256"/>
      <c r="C20" s="256"/>
      <c r="D20" s="90"/>
      <c r="E20" s="90"/>
      <c r="F20" s="90"/>
      <c r="G20" s="90"/>
      <c r="H20" s="90"/>
      <c r="I20" s="95">
        <f t="shared" si="0"/>
        <v>0</v>
      </c>
    </row>
    <row r="21" spans="1:10">
      <c r="A21" s="253">
        <v>5</v>
      </c>
      <c r="B21" s="256"/>
      <c r="C21" s="256"/>
      <c r="D21" s="90"/>
      <c r="E21" s="90"/>
      <c r="F21" s="90"/>
      <c r="G21" s="90"/>
      <c r="H21" s="90"/>
      <c r="I21" s="95">
        <f t="shared" si="0"/>
        <v>0</v>
      </c>
    </row>
    <row r="22" spans="1:10">
      <c r="A22" s="253"/>
      <c r="B22" s="256"/>
      <c r="C22" s="256"/>
      <c r="D22" s="90"/>
      <c r="E22" s="90"/>
      <c r="F22" s="90"/>
      <c r="G22" s="90"/>
      <c r="H22" s="90"/>
      <c r="I22" s="95">
        <f t="shared" si="0"/>
        <v>0</v>
      </c>
    </row>
    <row r="23" spans="1:10">
      <c r="A23" s="253"/>
      <c r="B23" s="256"/>
      <c r="C23" s="256"/>
      <c r="D23" s="90"/>
      <c r="E23" s="90"/>
      <c r="F23" s="90"/>
      <c r="G23" s="90"/>
      <c r="H23" s="90"/>
      <c r="I23" s="95">
        <f t="shared" si="0"/>
        <v>0</v>
      </c>
    </row>
    <row r="24" spans="1:10" s="270" customFormat="1">
      <c r="A24" s="381" t="s">
        <v>716</v>
      </c>
      <c r="B24" s="382"/>
      <c r="C24" s="269"/>
      <c r="D24" s="95"/>
      <c r="E24" s="95"/>
      <c r="F24" s="95"/>
      <c r="G24" s="95"/>
      <c r="H24" s="95"/>
      <c r="I24" s="95">
        <f>SUM(I17:I23)</f>
        <v>0</v>
      </c>
    </row>
    <row r="25" spans="1:10" s="23" customFormat="1" ht="27" customHeight="1">
      <c r="A25" s="379" t="s">
        <v>715</v>
      </c>
      <c r="B25" s="380"/>
      <c r="C25" s="249"/>
      <c r="D25" s="52"/>
      <c r="E25" s="52"/>
      <c r="F25" s="52"/>
      <c r="G25" s="52"/>
      <c r="H25" s="52"/>
      <c r="I25" s="97">
        <f t="shared" si="0"/>
        <v>0</v>
      </c>
      <c r="J25" s="273" t="s">
        <v>607</v>
      </c>
    </row>
    <row r="26" spans="1:10" s="272" customFormat="1">
      <c r="A26" s="383" t="s">
        <v>498</v>
      </c>
      <c r="B26" s="384"/>
      <c r="C26" s="271"/>
      <c r="D26" s="97"/>
      <c r="E26" s="97"/>
      <c r="F26" s="97"/>
      <c r="G26" s="97"/>
      <c r="H26" s="97"/>
      <c r="I26" s="97">
        <f>I25</f>
        <v>0</v>
      </c>
    </row>
    <row r="27" spans="1:10" s="270" customFormat="1">
      <c r="A27" s="381" t="s">
        <v>717</v>
      </c>
      <c r="B27" s="382"/>
      <c r="C27" s="255" t="s">
        <v>224</v>
      </c>
      <c r="D27" s="255" t="s">
        <v>224</v>
      </c>
      <c r="E27" s="255" t="s">
        <v>224</v>
      </c>
      <c r="F27" s="255" t="s">
        <v>224</v>
      </c>
      <c r="G27" s="255" t="s">
        <v>224</v>
      </c>
      <c r="H27" s="255" t="s">
        <v>224</v>
      </c>
      <c r="I27" s="95">
        <f>I24+I26</f>
        <v>0</v>
      </c>
    </row>
    <row r="29" spans="1:10">
      <c r="A29" s="388" t="s">
        <v>709</v>
      </c>
      <c r="B29" s="388"/>
      <c r="C29" s="388"/>
      <c r="D29" s="388"/>
      <c r="E29" s="388"/>
      <c r="F29" s="388"/>
      <c r="G29" s="388"/>
      <c r="H29" s="388"/>
      <c r="I29" s="388"/>
    </row>
    <row r="30" spans="1:10">
      <c r="A30" s="388"/>
      <c r="B30" s="388"/>
      <c r="C30" s="388"/>
      <c r="D30" s="388"/>
      <c r="E30" s="388"/>
      <c r="F30" s="388"/>
      <c r="G30" s="388"/>
      <c r="H30" s="388"/>
      <c r="I30" s="388"/>
    </row>
    <row r="31" spans="1:10" ht="38.25">
      <c r="A31" s="249" t="s">
        <v>221</v>
      </c>
      <c r="B31" s="249" t="s">
        <v>225</v>
      </c>
      <c r="C31" s="249" t="s">
        <v>226</v>
      </c>
      <c r="D31" s="249" t="s">
        <v>227</v>
      </c>
      <c r="E31" s="249" t="s">
        <v>228</v>
      </c>
      <c r="F31" s="249" t="s">
        <v>229</v>
      </c>
      <c r="G31" s="33"/>
    </row>
    <row r="32" spans="1:10">
      <c r="A32" s="256">
        <v>1</v>
      </c>
      <c r="B32" s="256">
        <v>2</v>
      </c>
      <c r="C32" s="256">
        <v>3</v>
      </c>
      <c r="D32" s="256">
        <v>4</v>
      </c>
      <c r="E32" s="256">
        <v>5</v>
      </c>
      <c r="F32" s="256">
        <v>6</v>
      </c>
      <c r="G32" s="34"/>
      <c r="H32" s="34"/>
      <c r="I32" s="34"/>
    </row>
    <row r="33" spans="1:10" ht="25.5">
      <c r="A33" s="256">
        <v>1</v>
      </c>
      <c r="B33" s="249" t="s">
        <v>230</v>
      </c>
      <c r="C33" s="90"/>
      <c r="D33" s="256"/>
      <c r="E33" s="256"/>
      <c r="F33" s="259">
        <f>(C33*D33*E33)</f>
        <v>0</v>
      </c>
      <c r="J33" s="268" t="s">
        <v>714</v>
      </c>
    </row>
    <row r="34" spans="1:10">
      <c r="A34" s="256">
        <v>2</v>
      </c>
      <c r="B34" s="249"/>
      <c r="C34" s="90"/>
      <c r="D34" s="256"/>
      <c r="E34" s="256"/>
      <c r="F34" s="259">
        <f>(C34*D34*E34)</f>
        <v>0</v>
      </c>
      <c r="J34" s="268" t="s">
        <v>609</v>
      </c>
    </row>
    <row r="35" spans="1:10">
      <c r="A35" s="256">
        <v>3</v>
      </c>
      <c r="B35" s="249"/>
      <c r="C35" s="90"/>
      <c r="D35" s="256"/>
      <c r="E35" s="256"/>
      <c r="F35" s="259">
        <f>(C35*D35*E35)</f>
        <v>0</v>
      </c>
      <c r="J35" s="268" t="s">
        <v>611</v>
      </c>
    </row>
    <row r="36" spans="1:10">
      <c r="A36" s="256">
        <v>4</v>
      </c>
      <c r="B36" s="249"/>
      <c r="C36" s="90"/>
      <c r="D36" s="256"/>
      <c r="E36" s="256"/>
      <c r="F36" s="259">
        <f>(C36*D36*E36)</f>
        <v>0</v>
      </c>
    </row>
    <row r="37" spans="1:10" s="17" customFormat="1">
      <c r="A37" s="407" t="s">
        <v>223</v>
      </c>
      <c r="B37" s="409"/>
      <c r="C37" s="250" t="s">
        <v>224</v>
      </c>
      <c r="D37" s="250" t="s">
        <v>224</v>
      </c>
      <c r="E37" s="250" t="s">
        <v>224</v>
      </c>
      <c r="F37" s="95">
        <f>SUM(F33:F36)</f>
        <v>0</v>
      </c>
      <c r="G37" s="4"/>
      <c r="H37" s="4"/>
      <c r="I37" s="4"/>
    </row>
    <row r="40" spans="1:10">
      <c r="A40" s="24"/>
      <c r="B40" s="24"/>
      <c r="C40" s="11"/>
      <c r="D40" s="11"/>
      <c r="E40" s="11"/>
      <c r="F40" s="35"/>
    </row>
    <row r="42" spans="1:10">
      <c r="A42" s="388" t="s">
        <v>710</v>
      </c>
      <c r="B42" s="388"/>
      <c r="C42" s="388"/>
      <c r="D42" s="388"/>
      <c r="E42" s="388"/>
      <c r="F42" s="388"/>
      <c r="G42" s="388"/>
      <c r="H42" s="388"/>
      <c r="I42" s="388"/>
    </row>
    <row r="43" spans="1:10">
      <c r="A43" s="395"/>
      <c r="B43" s="395"/>
      <c r="C43" s="395"/>
      <c r="D43" s="395"/>
      <c r="E43" s="395"/>
      <c r="F43" s="395"/>
      <c r="G43" s="395"/>
      <c r="H43" s="395"/>
      <c r="I43" s="395"/>
    </row>
    <row r="44" spans="1:10" ht="51">
      <c r="A44" s="249" t="s">
        <v>221</v>
      </c>
      <c r="B44" s="249" t="s">
        <v>225</v>
      </c>
      <c r="C44" s="249" t="s">
        <v>231</v>
      </c>
      <c r="D44" s="249" t="s">
        <v>232</v>
      </c>
      <c r="E44" s="249" t="s">
        <v>233</v>
      </c>
      <c r="F44" s="249" t="s">
        <v>234</v>
      </c>
      <c r="G44" s="36"/>
      <c r="H44" s="36"/>
      <c r="I44" s="36"/>
    </row>
    <row r="45" spans="1:10">
      <c r="A45" s="256">
        <v>1</v>
      </c>
      <c r="B45" s="256">
        <v>2</v>
      </c>
      <c r="C45" s="256">
        <v>3</v>
      </c>
      <c r="D45" s="256">
        <v>4</v>
      </c>
      <c r="E45" s="256">
        <v>5</v>
      </c>
      <c r="F45" s="256">
        <v>6</v>
      </c>
      <c r="G45" s="34"/>
      <c r="H45" s="34"/>
      <c r="I45" s="34"/>
    </row>
    <row r="46" spans="1:10" ht="25.5">
      <c r="A46" s="256">
        <v>1</v>
      </c>
      <c r="B46" s="249" t="s">
        <v>235</v>
      </c>
      <c r="C46" s="90"/>
      <c r="D46" s="90"/>
      <c r="E46" s="90"/>
      <c r="F46" s="259">
        <f>(C46*D46*E46)</f>
        <v>0</v>
      </c>
    </row>
    <row r="47" spans="1:10">
      <c r="A47" s="256">
        <v>2</v>
      </c>
      <c r="B47" s="249"/>
      <c r="C47" s="90"/>
      <c r="D47" s="90"/>
      <c r="E47" s="90"/>
      <c r="F47" s="259">
        <f>(C47*D47*E47)</f>
        <v>0</v>
      </c>
    </row>
    <row r="48" spans="1:10">
      <c r="A48" s="256">
        <v>3</v>
      </c>
      <c r="B48" s="256"/>
      <c r="C48" s="90"/>
      <c r="D48" s="90"/>
      <c r="E48" s="90"/>
      <c r="F48" s="259">
        <f>(C48*D48*E48)</f>
        <v>0</v>
      </c>
    </row>
    <row r="49" spans="1:10">
      <c r="A49" s="256">
        <v>4</v>
      </c>
      <c r="B49" s="256"/>
      <c r="C49" s="90"/>
      <c r="D49" s="90"/>
      <c r="E49" s="90"/>
      <c r="F49" s="259">
        <f>(C49*D49*E49)</f>
        <v>0</v>
      </c>
    </row>
    <row r="50" spans="1:10" s="17" customFormat="1">
      <c r="A50" s="407" t="s">
        <v>223</v>
      </c>
      <c r="B50" s="409"/>
      <c r="C50" s="250" t="s">
        <v>224</v>
      </c>
      <c r="D50" s="250" t="s">
        <v>224</v>
      </c>
      <c r="E50" s="250" t="s">
        <v>224</v>
      </c>
      <c r="F50" s="95">
        <f>SUM(F46:F49)</f>
        <v>0</v>
      </c>
      <c r="G50" s="4"/>
      <c r="H50" s="4"/>
      <c r="I50" s="4"/>
    </row>
    <row r="53" spans="1:10" ht="33.75" customHeight="1">
      <c r="A53" s="427" t="s">
        <v>711</v>
      </c>
      <c r="B53" s="427"/>
      <c r="C53" s="427"/>
      <c r="D53" s="427"/>
      <c r="E53" s="427"/>
      <c r="F53" s="427"/>
      <c r="G53" s="427"/>
      <c r="H53" s="427"/>
      <c r="I53" s="427"/>
    </row>
    <row r="54" spans="1:10">
      <c r="A54" s="395"/>
      <c r="B54" s="395"/>
      <c r="C54" s="395"/>
      <c r="D54" s="395"/>
      <c r="E54" s="395"/>
      <c r="F54" s="395"/>
      <c r="G54" s="395"/>
      <c r="H54" s="395"/>
      <c r="I54" s="395"/>
    </row>
    <row r="55" spans="1:10">
      <c r="A55" s="395"/>
      <c r="B55" s="395"/>
      <c r="C55" s="395"/>
      <c r="D55" s="395"/>
      <c r="E55" s="395"/>
      <c r="F55" s="395"/>
      <c r="G55" s="395"/>
      <c r="H55" s="395"/>
      <c r="I55" s="395"/>
    </row>
    <row r="56" spans="1:10" s="20" customFormat="1" ht="38.25">
      <c r="A56" s="256" t="s">
        <v>221</v>
      </c>
      <c r="B56" s="385" t="s">
        <v>236</v>
      </c>
      <c r="C56" s="385"/>
      <c r="D56" s="385"/>
      <c r="E56" s="385"/>
      <c r="F56" s="249" t="s">
        <v>237</v>
      </c>
      <c r="G56" s="249" t="s">
        <v>238</v>
      </c>
      <c r="H56" s="34"/>
      <c r="I56" s="34"/>
      <c r="J56" s="133" t="s">
        <v>613</v>
      </c>
    </row>
    <row r="57" spans="1:10">
      <c r="A57" s="253">
        <v>1</v>
      </c>
      <c r="B57" s="396">
        <v>2</v>
      </c>
      <c r="C57" s="396"/>
      <c r="D57" s="396"/>
      <c r="E57" s="396"/>
      <c r="F57" s="256">
        <v>3</v>
      </c>
      <c r="G57" s="256">
        <v>4</v>
      </c>
      <c r="H57" s="252"/>
      <c r="I57" s="252"/>
    </row>
    <row r="58" spans="1:10" s="17" customFormat="1">
      <c r="A58" s="254">
        <v>1</v>
      </c>
      <c r="B58" s="420" t="s">
        <v>239</v>
      </c>
      <c r="C58" s="421"/>
      <c r="D58" s="421"/>
      <c r="E58" s="422"/>
      <c r="F58" s="250" t="s">
        <v>224</v>
      </c>
      <c r="G58" s="95">
        <f>G59+G61+G62</f>
        <v>0</v>
      </c>
      <c r="H58" s="4"/>
      <c r="I58" s="4"/>
    </row>
    <row r="59" spans="1:10">
      <c r="A59" s="423" t="s">
        <v>240</v>
      </c>
      <c r="B59" s="425" t="s">
        <v>241</v>
      </c>
      <c r="C59" s="425"/>
      <c r="D59" s="425"/>
      <c r="E59" s="425"/>
      <c r="F59" s="419">
        <f>I25</f>
        <v>0</v>
      </c>
      <c r="G59" s="412">
        <f>F59*22%</f>
        <v>0</v>
      </c>
    </row>
    <row r="60" spans="1:10">
      <c r="A60" s="424"/>
      <c r="B60" s="426" t="s">
        <v>242</v>
      </c>
      <c r="C60" s="426"/>
      <c r="D60" s="426"/>
      <c r="E60" s="426"/>
      <c r="F60" s="419"/>
      <c r="G60" s="413"/>
    </row>
    <row r="61" spans="1:10">
      <c r="A61" s="253" t="s">
        <v>243</v>
      </c>
      <c r="B61" s="417" t="s">
        <v>244</v>
      </c>
      <c r="C61" s="417"/>
      <c r="D61" s="417"/>
      <c r="E61" s="417"/>
      <c r="F61" s="90"/>
      <c r="G61" s="90"/>
    </row>
    <row r="62" spans="1:10">
      <c r="A62" s="253" t="s">
        <v>245</v>
      </c>
      <c r="B62" s="416" t="s">
        <v>246</v>
      </c>
      <c r="C62" s="416"/>
      <c r="D62" s="416"/>
      <c r="E62" s="416"/>
      <c r="F62" s="90"/>
      <c r="G62" s="90"/>
    </row>
    <row r="63" spans="1:10" s="17" customFormat="1">
      <c r="A63" s="254">
        <v>2</v>
      </c>
      <c r="B63" s="410" t="s">
        <v>247</v>
      </c>
      <c r="C63" s="410"/>
      <c r="D63" s="410"/>
      <c r="E63" s="410"/>
      <c r="F63" s="250" t="s">
        <v>224</v>
      </c>
      <c r="G63" s="95">
        <f>G64+G66+G67+G68+G69</f>
        <v>0</v>
      </c>
      <c r="H63" s="4"/>
      <c r="I63" s="4"/>
    </row>
    <row r="64" spans="1:10">
      <c r="A64" s="396" t="s">
        <v>248</v>
      </c>
      <c r="B64" s="418" t="s">
        <v>241</v>
      </c>
      <c r="C64" s="418"/>
      <c r="D64" s="418"/>
      <c r="E64" s="418"/>
      <c r="F64" s="419">
        <f>F59</f>
        <v>0</v>
      </c>
      <c r="G64" s="412">
        <f>F64*2.9%</f>
        <v>0</v>
      </c>
    </row>
    <row r="65" spans="1:9" ht="31.5" customHeight="1">
      <c r="A65" s="396"/>
      <c r="B65" s="414" t="s">
        <v>249</v>
      </c>
      <c r="C65" s="414"/>
      <c r="D65" s="414"/>
      <c r="E65" s="414"/>
      <c r="F65" s="419"/>
      <c r="G65" s="413"/>
    </row>
    <row r="66" spans="1:9" ht="30.75" customHeight="1">
      <c r="A66" s="253" t="s">
        <v>250</v>
      </c>
      <c r="B66" s="415" t="s">
        <v>251</v>
      </c>
      <c r="C66" s="415"/>
      <c r="D66" s="415"/>
      <c r="E66" s="415"/>
      <c r="F66" s="90"/>
      <c r="G66" s="90"/>
    </row>
    <row r="67" spans="1:9" ht="31.5" customHeight="1">
      <c r="A67" s="253" t="s">
        <v>252</v>
      </c>
      <c r="B67" s="416" t="s">
        <v>253</v>
      </c>
      <c r="C67" s="416"/>
      <c r="D67" s="416"/>
      <c r="E67" s="416"/>
      <c r="F67" s="259">
        <f>F64</f>
        <v>0</v>
      </c>
      <c r="G67" s="259">
        <f>F67*0.2%</f>
        <v>0</v>
      </c>
    </row>
    <row r="68" spans="1:9" ht="33.75" customHeight="1">
      <c r="A68" s="253" t="s">
        <v>254</v>
      </c>
      <c r="B68" s="416" t="s">
        <v>255</v>
      </c>
      <c r="C68" s="416"/>
      <c r="D68" s="416"/>
      <c r="E68" s="416"/>
      <c r="F68" s="90"/>
      <c r="G68" s="90"/>
    </row>
    <row r="69" spans="1:9" ht="32.25" customHeight="1">
      <c r="A69" s="253" t="s">
        <v>256</v>
      </c>
      <c r="B69" s="416" t="s">
        <v>255</v>
      </c>
      <c r="C69" s="416"/>
      <c r="D69" s="416"/>
      <c r="E69" s="416"/>
      <c r="F69" s="90"/>
      <c r="G69" s="90"/>
    </row>
    <row r="70" spans="1:9" s="17" customFormat="1" ht="27" customHeight="1">
      <c r="A70" s="254" t="s">
        <v>257</v>
      </c>
      <c r="B70" s="410" t="s">
        <v>258</v>
      </c>
      <c r="C70" s="410"/>
      <c r="D70" s="410"/>
      <c r="E70" s="410"/>
      <c r="F70" s="95">
        <f>F67</f>
        <v>0</v>
      </c>
      <c r="G70" s="95">
        <f>F70*5.1%</f>
        <v>0</v>
      </c>
      <c r="H70" s="4"/>
      <c r="I70" s="4"/>
    </row>
    <row r="71" spans="1:9" s="17" customFormat="1">
      <c r="A71" s="397" t="s">
        <v>223</v>
      </c>
      <c r="B71" s="397"/>
      <c r="C71" s="397"/>
      <c r="D71" s="397"/>
      <c r="E71" s="397"/>
      <c r="F71" s="250" t="s">
        <v>224</v>
      </c>
      <c r="G71" s="95">
        <f>SUM(G70+G63+G58)</f>
        <v>0</v>
      </c>
      <c r="H71" s="4"/>
      <c r="I71" s="4"/>
    </row>
    <row r="74" spans="1:9">
      <c r="A74" s="411" t="s">
        <v>259</v>
      </c>
      <c r="B74" s="411"/>
      <c r="C74" s="411"/>
      <c r="D74" s="411"/>
      <c r="E74" s="411"/>
      <c r="F74" s="411"/>
      <c r="G74" s="411"/>
      <c r="H74" s="411"/>
      <c r="I74" s="411"/>
    </row>
    <row r="75" spans="1:9">
      <c r="A75" s="402" t="s">
        <v>260</v>
      </c>
      <c r="B75" s="402"/>
      <c r="C75" s="402"/>
      <c r="D75" s="402"/>
      <c r="E75" s="402"/>
      <c r="F75" s="402"/>
      <c r="G75" s="402"/>
      <c r="H75" s="402"/>
      <c r="I75" s="402"/>
    </row>
    <row r="76" spans="1:9">
      <c r="A76" s="402" t="s">
        <v>302</v>
      </c>
      <c r="B76" s="402"/>
      <c r="C76" s="402"/>
      <c r="D76" s="402"/>
      <c r="E76" s="402"/>
      <c r="F76" s="402"/>
      <c r="G76" s="402"/>
      <c r="H76" s="402"/>
      <c r="I76" s="402"/>
    </row>
    <row r="77" spans="1:9">
      <c r="A77" s="406"/>
      <c r="B77" s="406"/>
      <c r="C77" s="406"/>
      <c r="D77" s="406"/>
      <c r="E77" s="406"/>
      <c r="F77" s="406"/>
      <c r="G77" s="406"/>
      <c r="H77" s="406"/>
      <c r="I77" s="406"/>
    </row>
    <row r="78" spans="1:9" s="21" customFormat="1" ht="38.25">
      <c r="A78" s="256" t="s">
        <v>221</v>
      </c>
      <c r="B78" s="249" t="s">
        <v>0</v>
      </c>
      <c r="C78" s="249" t="s">
        <v>261</v>
      </c>
      <c r="D78" s="249" t="s">
        <v>262</v>
      </c>
      <c r="E78" s="249" t="s">
        <v>263</v>
      </c>
      <c r="F78" s="37"/>
      <c r="G78" s="34"/>
      <c r="H78" s="34"/>
      <c r="I78" s="34"/>
    </row>
    <row r="79" spans="1:9">
      <c r="A79" s="256">
        <v>1</v>
      </c>
      <c r="B79" s="256">
        <v>2</v>
      </c>
      <c r="C79" s="256">
        <v>3</v>
      </c>
      <c r="D79" s="256">
        <v>4</v>
      </c>
      <c r="E79" s="256">
        <v>5</v>
      </c>
      <c r="F79" s="34"/>
      <c r="G79" s="34"/>
      <c r="H79" s="34"/>
      <c r="I79" s="34"/>
    </row>
    <row r="80" spans="1:9">
      <c r="A80" s="256">
        <v>1</v>
      </c>
      <c r="B80" s="249"/>
      <c r="C80" s="90"/>
      <c r="D80" s="256"/>
      <c r="E80" s="259">
        <f>C80*D80</f>
        <v>0</v>
      </c>
    </row>
    <row r="81" spans="1:9">
      <c r="A81" s="256">
        <v>2</v>
      </c>
      <c r="B81" s="256"/>
      <c r="C81" s="90"/>
      <c r="D81" s="256"/>
      <c r="E81" s="259">
        <f>C81*D81</f>
        <v>0</v>
      </c>
    </row>
    <row r="82" spans="1:9">
      <c r="A82" s="256">
        <v>3</v>
      </c>
      <c r="B82" s="256"/>
      <c r="C82" s="90"/>
      <c r="D82" s="256"/>
      <c r="E82" s="259">
        <f>C82*D82</f>
        <v>0</v>
      </c>
    </row>
    <row r="83" spans="1:9" s="17" customFormat="1">
      <c r="A83" s="407" t="s">
        <v>223</v>
      </c>
      <c r="B83" s="409"/>
      <c r="C83" s="250" t="s">
        <v>224</v>
      </c>
      <c r="D83" s="250" t="s">
        <v>224</v>
      </c>
      <c r="E83" s="95">
        <f>SUM(E80:E82)</f>
        <v>0</v>
      </c>
      <c r="F83" s="4"/>
      <c r="G83" s="4"/>
      <c r="H83" s="4"/>
      <c r="I83" s="4"/>
    </row>
    <row r="86" spans="1:9">
      <c r="A86" s="388" t="s">
        <v>264</v>
      </c>
      <c r="B86" s="388"/>
      <c r="C86" s="388"/>
      <c r="D86" s="388"/>
      <c r="E86" s="388"/>
      <c r="F86" s="388"/>
      <c r="G86" s="388"/>
      <c r="H86" s="388"/>
      <c r="I86" s="388"/>
    </row>
    <row r="87" spans="1:9">
      <c r="A87" s="402" t="s">
        <v>340</v>
      </c>
      <c r="B87" s="402"/>
      <c r="C87" s="402"/>
      <c r="D87" s="402"/>
      <c r="E87" s="402"/>
      <c r="F87" s="402"/>
      <c r="G87" s="402"/>
      <c r="H87" s="402"/>
      <c r="I87" s="402"/>
    </row>
    <row r="88" spans="1:9">
      <c r="A88" s="402" t="s">
        <v>302</v>
      </c>
      <c r="B88" s="402"/>
      <c r="C88" s="402"/>
      <c r="D88" s="402"/>
      <c r="E88" s="402"/>
      <c r="F88" s="402"/>
      <c r="G88" s="402"/>
      <c r="H88" s="402"/>
      <c r="I88" s="402"/>
    </row>
    <row r="89" spans="1:9">
      <c r="A89" s="406"/>
      <c r="B89" s="406"/>
      <c r="C89" s="406"/>
      <c r="D89" s="406"/>
      <c r="E89" s="406"/>
      <c r="F89" s="406"/>
      <c r="G89" s="406"/>
      <c r="H89" s="406"/>
      <c r="I89" s="406"/>
    </row>
    <row r="90" spans="1:9" ht="51.75" customHeight="1">
      <c r="A90" s="256" t="s">
        <v>221</v>
      </c>
      <c r="B90" s="387" t="s">
        <v>225</v>
      </c>
      <c r="C90" s="387"/>
      <c r="D90" s="249" t="s">
        <v>265</v>
      </c>
      <c r="E90" s="249" t="s">
        <v>266</v>
      </c>
      <c r="F90" s="249" t="s">
        <v>267</v>
      </c>
      <c r="G90" s="38"/>
    </row>
    <row r="91" spans="1:9">
      <c r="A91" s="256">
        <v>1</v>
      </c>
      <c r="B91" s="387">
        <v>2</v>
      </c>
      <c r="C91" s="387"/>
      <c r="D91" s="256">
        <v>3</v>
      </c>
      <c r="E91" s="256">
        <v>4</v>
      </c>
      <c r="F91" s="256">
        <v>5</v>
      </c>
      <c r="G91" s="39"/>
      <c r="H91" s="34"/>
      <c r="I91" s="34"/>
    </row>
    <row r="92" spans="1:9">
      <c r="A92" s="256">
        <v>1</v>
      </c>
      <c r="B92" s="387" t="s">
        <v>268</v>
      </c>
      <c r="C92" s="387"/>
      <c r="D92" s="90"/>
      <c r="E92" s="256"/>
      <c r="F92" s="259">
        <f>D92*E92/100</f>
        <v>0</v>
      </c>
      <c r="G92" s="12"/>
    </row>
    <row r="93" spans="1:9">
      <c r="A93" s="256">
        <v>3</v>
      </c>
      <c r="B93" s="393" t="s">
        <v>269</v>
      </c>
      <c r="C93" s="394"/>
      <c r="D93" s="90"/>
      <c r="E93" s="256"/>
      <c r="F93" s="259">
        <f>(D93*E93/100)</f>
        <v>0</v>
      </c>
      <c r="G93" s="12"/>
    </row>
    <row r="94" spans="1:9">
      <c r="A94" s="256">
        <v>2</v>
      </c>
      <c r="B94" s="387" t="s">
        <v>270</v>
      </c>
      <c r="C94" s="387"/>
      <c r="D94" s="90"/>
      <c r="E94" s="256"/>
      <c r="F94" s="259">
        <f>(D94*E94/100)</f>
        <v>0</v>
      </c>
      <c r="G94" s="12"/>
    </row>
    <row r="95" spans="1:9" s="17" customFormat="1">
      <c r="A95" s="407" t="s">
        <v>223</v>
      </c>
      <c r="B95" s="408"/>
      <c r="C95" s="409"/>
      <c r="D95" s="65" t="s">
        <v>224</v>
      </c>
      <c r="E95" s="250" t="s">
        <v>224</v>
      </c>
      <c r="F95" s="95">
        <f>SUM(F92:F94)</f>
        <v>0</v>
      </c>
      <c r="G95" s="10"/>
      <c r="H95" s="4"/>
      <c r="I95" s="4"/>
    </row>
    <row r="96" spans="1:9">
      <c r="G96" s="11"/>
    </row>
    <row r="98" spans="1:9">
      <c r="A98" s="388" t="s">
        <v>271</v>
      </c>
      <c r="B98" s="388"/>
      <c r="C98" s="388"/>
      <c r="D98" s="388"/>
      <c r="E98" s="388"/>
      <c r="F98" s="388"/>
      <c r="G98" s="388"/>
      <c r="H98" s="388"/>
      <c r="I98" s="388"/>
    </row>
    <row r="99" spans="1:9">
      <c r="A99" s="402" t="s">
        <v>341</v>
      </c>
      <c r="B99" s="402"/>
      <c r="C99" s="402"/>
      <c r="D99" s="402"/>
      <c r="E99" s="402"/>
      <c r="F99" s="402"/>
      <c r="G99" s="402"/>
      <c r="H99" s="402"/>
      <c r="I99" s="402"/>
    </row>
    <row r="100" spans="1:9">
      <c r="A100" s="402" t="s">
        <v>302</v>
      </c>
      <c r="B100" s="402"/>
      <c r="C100" s="402"/>
      <c r="D100" s="402"/>
      <c r="E100" s="402"/>
      <c r="F100" s="402"/>
      <c r="G100" s="402"/>
      <c r="H100" s="402"/>
      <c r="I100" s="402"/>
    </row>
    <row r="101" spans="1:9">
      <c r="A101" s="406"/>
      <c r="B101" s="406"/>
      <c r="C101" s="406"/>
      <c r="D101" s="406"/>
      <c r="E101" s="406"/>
      <c r="F101" s="406"/>
      <c r="G101" s="406"/>
      <c r="H101" s="406"/>
      <c r="I101" s="406"/>
    </row>
    <row r="102" spans="1:9" ht="25.5">
      <c r="A102" s="256" t="s">
        <v>221</v>
      </c>
      <c r="B102" s="387" t="s">
        <v>0</v>
      </c>
      <c r="C102" s="387"/>
      <c r="D102" s="249" t="s">
        <v>261</v>
      </c>
      <c r="E102" s="249" t="s">
        <v>272</v>
      </c>
      <c r="F102" s="249" t="s">
        <v>273</v>
      </c>
      <c r="G102" s="40"/>
      <c r="H102" s="34"/>
      <c r="I102" s="34"/>
    </row>
    <row r="103" spans="1:9">
      <c r="A103" s="256">
        <v>1</v>
      </c>
      <c r="B103" s="387">
        <v>2</v>
      </c>
      <c r="C103" s="387"/>
      <c r="D103" s="256">
        <v>3</v>
      </c>
      <c r="E103" s="256">
        <v>4</v>
      </c>
      <c r="F103" s="256">
        <v>5</v>
      </c>
      <c r="G103" s="39"/>
      <c r="H103" s="34"/>
      <c r="I103" s="34"/>
    </row>
    <row r="104" spans="1:9">
      <c r="A104" s="256">
        <v>1</v>
      </c>
      <c r="B104" s="393"/>
      <c r="C104" s="394"/>
      <c r="D104" s="90"/>
      <c r="E104" s="256"/>
      <c r="F104" s="259">
        <f>D104*E104</f>
        <v>0</v>
      </c>
      <c r="G104" s="12"/>
    </row>
    <row r="105" spans="1:9">
      <c r="A105" s="256">
        <v>2</v>
      </c>
      <c r="B105" s="393"/>
      <c r="C105" s="394"/>
      <c r="D105" s="90"/>
      <c r="E105" s="256"/>
      <c r="F105" s="259">
        <f>D105*E105</f>
        <v>0</v>
      </c>
      <c r="G105" s="12"/>
    </row>
    <row r="106" spans="1:9">
      <c r="A106" s="64">
        <v>3</v>
      </c>
      <c r="B106" s="404"/>
      <c r="C106" s="405"/>
      <c r="D106" s="66"/>
      <c r="E106" s="64"/>
      <c r="F106" s="259">
        <f>D106*E106</f>
        <v>0</v>
      </c>
      <c r="G106" s="12"/>
    </row>
    <row r="107" spans="1:9" s="17" customFormat="1">
      <c r="A107" s="390" t="s">
        <v>223</v>
      </c>
      <c r="B107" s="390"/>
      <c r="C107" s="390"/>
      <c r="D107" s="250" t="s">
        <v>224</v>
      </c>
      <c r="E107" s="250" t="s">
        <v>224</v>
      </c>
      <c r="F107" s="95">
        <f>SUM(F104:F106)</f>
        <v>0</v>
      </c>
      <c r="G107" s="10"/>
      <c r="H107" s="5"/>
      <c r="I107" s="5"/>
    </row>
    <row r="110" spans="1:9">
      <c r="A110" s="388" t="s">
        <v>274</v>
      </c>
      <c r="B110" s="388"/>
      <c r="C110" s="388"/>
      <c r="D110" s="388"/>
      <c r="E110" s="388"/>
      <c r="F110" s="388"/>
      <c r="G110" s="388"/>
      <c r="H110" s="388"/>
      <c r="I110" s="388"/>
    </row>
    <row r="111" spans="1:9">
      <c r="A111" s="402" t="s">
        <v>356</v>
      </c>
      <c r="B111" s="402"/>
      <c r="C111" s="402"/>
      <c r="D111" s="402"/>
      <c r="E111" s="402"/>
      <c r="F111" s="402"/>
      <c r="G111" s="402"/>
      <c r="H111" s="402"/>
      <c r="I111" s="402"/>
    </row>
    <row r="112" spans="1:9">
      <c r="A112" s="402" t="s">
        <v>302</v>
      </c>
      <c r="B112" s="402"/>
      <c r="C112" s="402"/>
      <c r="D112" s="402"/>
      <c r="E112" s="402"/>
      <c r="F112" s="402"/>
      <c r="G112" s="402"/>
      <c r="H112" s="402"/>
      <c r="I112" s="402"/>
    </row>
    <row r="113" spans="1:9">
      <c r="A113" s="395"/>
      <c r="B113" s="395"/>
      <c r="C113" s="395"/>
      <c r="D113" s="395"/>
      <c r="E113" s="395"/>
      <c r="F113" s="395"/>
      <c r="G113" s="395"/>
      <c r="H113" s="395"/>
      <c r="I113" s="395"/>
    </row>
    <row r="114" spans="1:9" ht="25.5">
      <c r="A114" s="256" t="s">
        <v>221</v>
      </c>
      <c r="B114" s="387" t="s">
        <v>0</v>
      </c>
      <c r="C114" s="387"/>
      <c r="D114" s="249" t="s">
        <v>261</v>
      </c>
      <c r="E114" s="249" t="s">
        <v>272</v>
      </c>
      <c r="F114" s="249" t="s">
        <v>273</v>
      </c>
      <c r="G114" s="40"/>
      <c r="H114" s="34"/>
      <c r="I114" s="34"/>
    </row>
    <row r="115" spans="1:9">
      <c r="A115" s="256">
        <v>1</v>
      </c>
      <c r="B115" s="387">
        <v>2</v>
      </c>
      <c r="C115" s="387"/>
      <c r="D115" s="256">
        <v>3</v>
      </c>
      <c r="E115" s="256">
        <v>4</v>
      </c>
      <c r="F115" s="256">
        <v>5</v>
      </c>
      <c r="G115" s="39"/>
      <c r="H115" s="34"/>
      <c r="I115" s="34"/>
    </row>
    <row r="116" spans="1:9">
      <c r="A116" s="256">
        <v>1</v>
      </c>
      <c r="B116" s="393"/>
      <c r="C116" s="394"/>
      <c r="D116" s="90"/>
      <c r="E116" s="256"/>
      <c r="F116" s="259">
        <f>D116*E116</f>
        <v>0</v>
      </c>
      <c r="G116" s="12"/>
    </row>
    <row r="117" spans="1:9">
      <c r="A117" s="256">
        <v>2</v>
      </c>
      <c r="B117" s="393"/>
      <c r="C117" s="394"/>
      <c r="D117" s="90"/>
      <c r="E117" s="256"/>
      <c r="F117" s="259">
        <f>D117*E117</f>
        <v>0</v>
      </c>
      <c r="G117" s="12"/>
    </row>
    <row r="118" spans="1:9">
      <c r="A118" s="64">
        <v>3</v>
      </c>
      <c r="B118" s="404"/>
      <c r="C118" s="405"/>
      <c r="D118" s="66"/>
      <c r="E118" s="64"/>
      <c r="F118" s="259">
        <f>D118*E118</f>
        <v>0</v>
      </c>
      <c r="G118" s="12"/>
    </row>
    <row r="119" spans="1:9" s="17" customFormat="1">
      <c r="A119" s="390" t="s">
        <v>223</v>
      </c>
      <c r="B119" s="390"/>
      <c r="C119" s="390"/>
      <c r="D119" s="250" t="s">
        <v>224</v>
      </c>
      <c r="E119" s="250" t="s">
        <v>224</v>
      </c>
      <c r="F119" s="95">
        <f>SUM(F116:F118)</f>
        <v>0</v>
      </c>
      <c r="G119" s="10"/>
      <c r="H119" s="5"/>
      <c r="I119" s="5"/>
    </row>
    <row r="122" spans="1:9">
      <c r="A122" s="388" t="s">
        <v>275</v>
      </c>
      <c r="B122" s="388"/>
      <c r="C122" s="388"/>
      <c r="D122" s="388"/>
      <c r="E122" s="388"/>
      <c r="F122" s="388"/>
      <c r="G122" s="388"/>
      <c r="H122" s="388"/>
      <c r="I122" s="388"/>
    </row>
    <row r="123" spans="1:9">
      <c r="A123" s="402" t="s">
        <v>488</v>
      </c>
      <c r="B123" s="402"/>
      <c r="C123" s="402"/>
      <c r="D123" s="402"/>
      <c r="E123" s="402"/>
      <c r="F123" s="402"/>
      <c r="G123" s="402"/>
      <c r="H123" s="402"/>
      <c r="I123" s="402"/>
    </row>
    <row r="124" spans="1:9">
      <c r="A124" s="402" t="s">
        <v>302</v>
      </c>
      <c r="B124" s="402"/>
      <c r="C124" s="402"/>
      <c r="D124" s="402"/>
      <c r="E124" s="402"/>
      <c r="F124" s="402"/>
      <c r="G124" s="402"/>
      <c r="H124" s="402"/>
      <c r="I124" s="402"/>
    </row>
    <row r="126" spans="1:9">
      <c r="A126" s="388" t="s">
        <v>342</v>
      </c>
      <c r="B126" s="388"/>
      <c r="C126" s="388"/>
      <c r="D126" s="388"/>
      <c r="E126" s="388"/>
      <c r="F126" s="388"/>
      <c r="G126" s="388"/>
      <c r="H126" s="388"/>
      <c r="I126" s="388"/>
    </row>
    <row r="127" spans="1:9">
      <c r="A127" s="395"/>
      <c r="B127" s="395"/>
      <c r="C127" s="395"/>
      <c r="D127" s="395"/>
      <c r="E127" s="395"/>
      <c r="F127" s="395"/>
      <c r="G127" s="395"/>
      <c r="H127" s="395"/>
      <c r="I127" s="395"/>
    </row>
    <row r="128" spans="1:9" ht="25.5">
      <c r="A128" s="256" t="s">
        <v>221</v>
      </c>
      <c r="B128" s="387" t="s">
        <v>225</v>
      </c>
      <c r="C128" s="387"/>
      <c r="D128" s="249" t="s">
        <v>276</v>
      </c>
      <c r="E128" s="249" t="s">
        <v>277</v>
      </c>
      <c r="F128" s="249" t="s">
        <v>278</v>
      </c>
      <c r="G128" s="249" t="s">
        <v>234</v>
      </c>
      <c r="H128" s="39"/>
      <c r="I128" s="34"/>
    </row>
    <row r="129" spans="1:9">
      <c r="A129" s="256">
        <v>1</v>
      </c>
      <c r="B129" s="387">
        <v>2</v>
      </c>
      <c r="C129" s="387"/>
      <c r="D129" s="256">
        <v>3</v>
      </c>
      <c r="E129" s="256">
        <v>4</v>
      </c>
      <c r="F129" s="256">
        <v>5</v>
      </c>
      <c r="G129" s="256">
        <v>6</v>
      </c>
      <c r="H129" s="41"/>
      <c r="I129" s="252"/>
    </row>
    <row r="130" spans="1:9">
      <c r="A130" s="256">
        <v>1</v>
      </c>
      <c r="B130" s="387"/>
      <c r="C130" s="387"/>
      <c r="D130" s="256"/>
      <c r="E130" s="256"/>
      <c r="F130" s="90"/>
      <c r="G130" s="259">
        <f>D130*E130*F130</f>
        <v>0</v>
      </c>
      <c r="H130" s="12"/>
    </row>
    <row r="131" spans="1:9">
      <c r="A131" s="256">
        <v>2</v>
      </c>
      <c r="B131" s="387"/>
      <c r="C131" s="387"/>
      <c r="D131" s="256"/>
      <c r="E131" s="256"/>
      <c r="F131" s="90"/>
      <c r="G131" s="259">
        <f>D131*E131*F131</f>
        <v>0</v>
      </c>
      <c r="H131" s="12"/>
    </row>
    <row r="132" spans="1:9">
      <c r="A132" s="256">
        <v>3</v>
      </c>
      <c r="B132" s="387"/>
      <c r="C132" s="387"/>
      <c r="D132" s="256"/>
      <c r="E132" s="256"/>
      <c r="F132" s="90"/>
      <c r="G132" s="259">
        <f>D132*E132*F132</f>
        <v>0</v>
      </c>
      <c r="H132" s="12"/>
    </row>
    <row r="133" spans="1:9" s="17" customFormat="1">
      <c r="A133" s="390" t="s">
        <v>223</v>
      </c>
      <c r="B133" s="390"/>
      <c r="C133" s="390"/>
      <c r="D133" s="250" t="s">
        <v>224</v>
      </c>
      <c r="E133" s="250" t="s">
        <v>224</v>
      </c>
      <c r="F133" s="250" t="s">
        <v>224</v>
      </c>
      <c r="G133" s="95">
        <f>SUM(G130:G132)</f>
        <v>0</v>
      </c>
      <c r="H133" s="10"/>
      <c r="I133" s="4"/>
    </row>
    <row r="136" spans="1:9">
      <c r="A136" s="388" t="s">
        <v>343</v>
      </c>
      <c r="B136" s="388"/>
      <c r="C136" s="388"/>
      <c r="D136" s="388"/>
      <c r="E136" s="388"/>
      <c r="F136" s="388"/>
      <c r="G136" s="388"/>
      <c r="H136" s="388"/>
      <c r="I136" s="388"/>
    </row>
    <row r="137" spans="1:9">
      <c r="A137" s="395"/>
      <c r="B137" s="395"/>
      <c r="C137" s="395"/>
      <c r="D137" s="395"/>
      <c r="E137" s="395"/>
      <c r="F137" s="395"/>
      <c r="G137" s="395"/>
      <c r="H137" s="395"/>
      <c r="I137" s="395"/>
    </row>
    <row r="138" spans="1:9" ht="25.5">
      <c r="A138" s="256" t="s">
        <v>221</v>
      </c>
      <c r="B138" s="387" t="s">
        <v>225</v>
      </c>
      <c r="C138" s="387"/>
      <c r="D138" s="249" t="s">
        <v>279</v>
      </c>
      <c r="E138" s="249" t="s">
        <v>280</v>
      </c>
      <c r="F138" s="249" t="s">
        <v>281</v>
      </c>
      <c r="G138" s="37"/>
      <c r="H138" s="34"/>
      <c r="I138" s="34"/>
    </row>
    <row r="139" spans="1:9">
      <c r="A139" s="256">
        <v>1</v>
      </c>
      <c r="B139" s="387">
        <v>2</v>
      </c>
      <c r="C139" s="387"/>
      <c r="D139" s="256">
        <v>3</v>
      </c>
      <c r="E139" s="256">
        <v>4</v>
      </c>
      <c r="F139" s="256">
        <v>5</v>
      </c>
      <c r="G139" s="252"/>
      <c r="H139" s="252"/>
      <c r="I139" s="252"/>
    </row>
    <row r="140" spans="1:9">
      <c r="A140" s="256">
        <v>1</v>
      </c>
      <c r="B140" s="435" t="s">
        <v>769</v>
      </c>
      <c r="C140" s="435"/>
      <c r="D140" s="285">
        <v>1</v>
      </c>
      <c r="E140" s="288">
        <f>20000-7400</f>
        <v>12600</v>
      </c>
      <c r="F140" s="259">
        <f>D140*E140</f>
        <v>12600</v>
      </c>
    </row>
    <row r="141" spans="1:9">
      <c r="A141" s="256">
        <v>2</v>
      </c>
      <c r="B141" s="387"/>
      <c r="C141" s="387"/>
      <c r="D141" s="256"/>
      <c r="E141" s="256"/>
      <c r="F141" s="259">
        <f>D141*E141</f>
        <v>0</v>
      </c>
    </row>
    <row r="142" spans="1:9">
      <c r="A142" s="256">
        <v>3</v>
      </c>
      <c r="B142" s="387"/>
      <c r="C142" s="387"/>
      <c r="D142" s="256"/>
      <c r="E142" s="256"/>
      <c r="F142" s="259">
        <f>D142*E142</f>
        <v>0</v>
      </c>
    </row>
    <row r="143" spans="1:9" s="17" customFormat="1">
      <c r="A143" s="390" t="s">
        <v>223</v>
      </c>
      <c r="B143" s="390"/>
      <c r="C143" s="390"/>
      <c r="D143" s="250" t="s">
        <v>224</v>
      </c>
      <c r="E143" s="250" t="s">
        <v>224</v>
      </c>
      <c r="F143" s="95">
        <f>SUM(F140:F142)</f>
        <v>12600</v>
      </c>
      <c r="G143" s="4"/>
      <c r="H143" s="4"/>
      <c r="I143" s="4"/>
    </row>
    <row r="146" spans="1:9">
      <c r="A146" s="388" t="s">
        <v>344</v>
      </c>
      <c r="B146" s="388"/>
      <c r="C146" s="388"/>
      <c r="D146" s="388"/>
      <c r="E146" s="388"/>
      <c r="F146" s="388"/>
      <c r="G146" s="388"/>
      <c r="H146" s="388"/>
      <c r="I146" s="388"/>
    </row>
    <row r="147" spans="1:9">
      <c r="A147" s="395"/>
      <c r="B147" s="395"/>
      <c r="C147" s="395"/>
      <c r="D147" s="395"/>
      <c r="E147" s="395"/>
      <c r="F147" s="395"/>
      <c r="G147" s="395"/>
      <c r="H147" s="395"/>
      <c r="I147" s="395"/>
    </row>
    <row r="148" spans="1:9" ht="25.5" customHeight="1">
      <c r="A148" s="249" t="s">
        <v>221</v>
      </c>
      <c r="B148" s="385" t="s">
        <v>0</v>
      </c>
      <c r="C148" s="385"/>
      <c r="D148" s="257" t="s">
        <v>282</v>
      </c>
      <c r="E148" s="249" t="s">
        <v>283</v>
      </c>
      <c r="F148" s="257" t="s">
        <v>284</v>
      </c>
      <c r="G148" s="249" t="s">
        <v>234</v>
      </c>
      <c r="H148" s="40"/>
      <c r="I148" s="40"/>
    </row>
    <row r="149" spans="1:9">
      <c r="A149" s="249">
        <v>1</v>
      </c>
      <c r="B149" s="385">
        <v>2</v>
      </c>
      <c r="C149" s="385"/>
      <c r="D149" s="257">
        <v>3</v>
      </c>
      <c r="E149" s="249">
        <v>4</v>
      </c>
      <c r="F149" s="257">
        <v>5</v>
      </c>
      <c r="G149" s="249">
        <v>6</v>
      </c>
      <c r="H149" s="38"/>
      <c r="I149" s="38"/>
    </row>
    <row r="150" spans="1:9">
      <c r="A150" s="256">
        <v>247</v>
      </c>
      <c r="B150" s="392" t="s">
        <v>307</v>
      </c>
      <c r="C150" s="392"/>
      <c r="D150" s="90"/>
      <c r="E150" s="90"/>
      <c r="F150" s="90"/>
      <c r="G150" s="259">
        <f>D150*E150*F150</f>
        <v>0</v>
      </c>
      <c r="H150" s="12"/>
      <c r="I150" s="12"/>
    </row>
    <row r="151" spans="1:9" s="17" customFormat="1">
      <c r="A151" s="256">
        <v>1</v>
      </c>
      <c r="B151" s="391" t="s">
        <v>309</v>
      </c>
      <c r="C151" s="391"/>
      <c r="D151" s="65" t="s">
        <v>224</v>
      </c>
      <c r="E151" s="65" t="s">
        <v>224</v>
      </c>
      <c r="F151" s="65" t="s">
        <v>224</v>
      </c>
      <c r="G151" s="95">
        <f>G150</f>
        <v>0</v>
      </c>
      <c r="H151" s="10"/>
      <c r="I151" s="10"/>
    </row>
    <row r="152" spans="1:9">
      <c r="A152" s="256">
        <v>247</v>
      </c>
      <c r="B152" s="392" t="s">
        <v>310</v>
      </c>
      <c r="C152" s="392"/>
      <c r="D152" s="90"/>
      <c r="E152" s="90"/>
      <c r="F152" s="90"/>
      <c r="G152" s="259">
        <f>D152*E152*F152</f>
        <v>0</v>
      </c>
      <c r="H152" s="12"/>
      <c r="I152" s="12"/>
    </row>
    <row r="153" spans="1:9" s="17" customFormat="1">
      <c r="A153" s="256">
        <v>2</v>
      </c>
      <c r="B153" s="391" t="s">
        <v>311</v>
      </c>
      <c r="C153" s="391"/>
      <c r="D153" s="65" t="s">
        <v>224</v>
      </c>
      <c r="E153" s="65" t="s">
        <v>224</v>
      </c>
      <c r="F153" s="65" t="s">
        <v>23</v>
      </c>
      <c r="G153" s="95">
        <f>G152</f>
        <v>0</v>
      </c>
      <c r="H153" s="10"/>
      <c r="I153" s="10"/>
    </row>
    <row r="154" spans="1:9">
      <c r="A154" s="256">
        <v>244</v>
      </c>
      <c r="B154" s="392" t="s">
        <v>308</v>
      </c>
      <c r="C154" s="392"/>
      <c r="D154" s="90"/>
      <c r="E154" s="90"/>
      <c r="F154" s="90"/>
      <c r="G154" s="259">
        <f>D154*E154*F154</f>
        <v>0</v>
      </c>
      <c r="H154" s="12"/>
      <c r="I154" s="12"/>
    </row>
    <row r="155" spans="1:9">
      <c r="A155" s="256">
        <v>244</v>
      </c>
      <c r="B155" s="392" t="s">
        <v>368</v>
      </c>
      <c r="C155" s="392"/>
      <c r="D155" s="90"/>
      <c r="E155" s="90"/>
      <c r="F155" s="90"/>
      <c r="G155" s="259">
        <f>D155*E155*F155</f>
        <v>0</v>
      </c>
      <c r="H155" s="12"/>
      <c r="I155" s="12"/>
    </row>
    <row r="156" spans="1:9" s="17" customFormat="1">
      <c r="A156" s="256">
        <v>3</v>
      </c>
      <c r="B156" s="391" t="s">
        <v>489</v>
      </c>
      <c r="C156" s="391"/>
      <c r="D156" s="65" t="s">
        <v>224</v>
      </c>
      <c r="E156" s="65" t="s">
        <v>23</v>
      </c>
      <c r="F156" s="65" t="s">
        <v>224</v>
      </c>
      <c r="G156" s="95">
        <f>G154+G155</f>
        <v>0</v>
      </c>
      <c r="H156" s="10"/>
      <c r="I156" s="10"/>
    </row>
    <row r="157" spans="1:9">
      <c r="A157" s="256">
        <v>244</v>
      </c>
      <c r="B157" s="392" t="s">
        <v>178</v>
      </c>
      <c r="C157" s="392"/>
      <c r="D157" s="90"/>
      <c r="E157" s="90"/>
      <c r="F157" s="90"/>
      <c r="G157" s="259">
        <f>D157*E157*F157</f>
        <v>0</v>
      </c>
      <c r="H157" s="12"/>
      <c r="I157" s="12"/>
    </row>
    <row r="158" spans="1:9" s="17" customFormat="1">
      <c r="A158" s="256">
        <v>4</v>
      </c>
      <c r="B158" s="391" t="s">
        <v>312</v>
      </c>
      <c r="C158" s="391"/>
      <c r="D158" s="65" t="s">
        <v>224</v>
      </c>
      <c r="E158" s="65" t="s">
        <v>224</v>
      </c>
      <c r="F158" s="65" t="s">
        <v>224</v>
      </c>
      <c r="G158" s="95">
        <f>G157</f>
        <v>0</v>
      </c>
      <c r="H158" s="10"/>
      <c r="I158" s="10"/>
    </row>
    <row r="159" spans="1:9">
      <c r="A159" s="256">
        <v>244</v>
      </c>
      <c r="B159" s="392" t="s">
        <v>408</v>
      </c>
      <c r="C159" s="392"/>
      <c r="D159" s="90"/>
      <c r="E159" s="90"/>
      <c r="F159" s="90"/>
      <c r="G159" s="259">
        <f>D159*E159*F159</f>
        <v>0</v>
      </c>
      <c r="H159" s="12"/>
      <c r="I159" s="12"/>
    </row>
    <row r="160" spans="1:9">
      <c r="A160" s="256">
        <v>5</v>
      </c>
      <c r="B160" s="391" t="s">
        <v>409</v>
      </c>
      <c r="C160" s="391"/>
      <c r="D160" s="65" t="s">
        <v>224</v>
      </c>
      <c r="E160" s="65" t="s">
        <v>224</v>
      </c>
      <c r="F160" s="65" t="s">
        <v>224</v>
      </c>
      <c r="G160" s="95">
        <f>G159</f>
        <v>0</v>
      </c>
      <c r="H160" s="12"/>
      <c r="I160" s="12"/>
    </row>
    <row r="161" spans="1:10" s="17" customFormat="1">
      <c r="A161" s="390" t="s">
        <v>223</v>
      </c>
      <c r="B161" s="390"/>
      <c r="C161" s="390"/>
      <c r="D161" s="65" t="s">
        <v>224</v>
      </c>
      <c r="E161" s="65" t="s">
        <v>224</v>
      </c>
      <c r="F161" s="65" t="s">
        <v>224</v>
      </c>
      <c r="G161" s="95">
        <f>G151+G153+G156+G158+G160</f>
        <v>0</v>
      </c>
      <c r="H161" s="10"/>
      <c r="I161" s="10"/>
    </row>
    <row r="164" spans="1:10">
      <c r="A164" s="388" t="s">
        <v>339</v>
      </c>
      <c r="B164" s="388"/>
      <c r="C164" s="388"/>
      <c r="D164" s="388"/>
      <c r="E164" s="388"/>
      <c r="F164" s="388"/>
      <c r="G164" s="388"/>
      <c r="H164" s="388"/>
      <c r="I164" s="388"/>
    </row>
    <row r="165" spans="1:10">
      <c r="A165" s="395"/>
      <c r="B165" s="395"/>
      <c r="C165" s="395"/>
      <c r="D165" s="395"/>
      <c r="E165" s="395"/>
      <c r="F165" s="395"/>
      <c r="G165" s="395"/>
      <c r="H165" s="395"/>
      <c r="I165" s="395"/>
    </row>
    <row r="166" spans="1:10" ht="25.5">
      <c r="A166" s="249" t="s">
        <v>221</v>
      </c>
      <c r="B166" s="385" t="s">
        <v>0</v>
      </c>
      <c r="C166" s="385"/>
      <c r="D166" s="249" t="s">
        <v>285</v>
      </c>
      <c r="E166" s="249" t="s">
        <v>286</v>
      </c>
      <c r="F166" s="249" t="s">
        <v>287</v>
      </c>
      <c r="G166" s="37"/>
      <c r="H166" s="37"/>
      <c r="I166" s="37"/>
    </row>
    <row r="167" spans="1:10">
      <c r="A167" s="256">
        <v>1</v>
      </c>
      <c r="B167" s="387">
        <v>2</v>
      </c>
      <c r="C167" s="387"/>
      <c r="D167" s="256">
        <v>3</v>
      </c>
      <c r="E167" s="256">
        <v>4</v>
      </c>
      <c r="F167" s="256">
        <v>5</v>
      </c>
      <c r="G167" s="252"/>
      <c r="H167" s="252"/>
      <c r="I167" s="252"/>
    </row>
    <row r="168" spans="1:10">
      <c r="A168" s="256">
        <v>1</v>
      </c>
      <c r="B168" s="387"/>
      <c r="C168" s="387"/>
      <c r="D168" s="256"/>
      <c r="E168" s="256"/>
      <c r="F168" s="259"/>
    </row>
    <row r="169" spans="1:10">
      <c r="A169" s="256">
        <v>2</v>
      </c>
      <c r="B169" s="387"/>
      <c r="C169" s="387"/>
      <c r="D169" s="256"/>
      <c r="E169" s="256"/>
      <c r="F169" s="259"/>
    </row>
    <row r="170" spans="1:10">
      <c r="A170" s="256">
        <v>3</v>
      </c>
      <c r="B170" s="387"/>
      <c r="C170" s="387"/>
      <c r="D170" s="256"/>
      <c r="E170" s="256"/>
      <c r="F170" s="259"/>
    </row>
    <row r="171" spans="1:10" s="17" customFormat="1">
      <c r="A171" s="390" t="s">
        <v>223</v>
      </c>
      <c r="B171" s="390"/>
      <c r="C171" s="390"/>
      <c r="D171" s="250" t="s">
        <v>224</v>
      </c>
      <c r="E171" s="250" t="s">
        <v>224</v>
      </c>
      <c r="F171" s="95">
        <f>SUM(F168:F170)</f>
        <v>0</v>
      </c>
      <c r="G171" s="4"/>
      <c r="H171" s="4"/>
      <c r="I171" s="4"/>
    </row>
    <row r="174" spans="1:10">
      <c r="A174" s="388" t="s">
        <v>338</v>
      </c>
      <c r="B174" s="388"/>
      <c r="C174" s="388"/>
      <c r="D174" s="388"/>
      <c r="E174" s="388"/>
      <c r="F174" s="388"/>
      <c r="G174" s="388"/>
      <c r="H174" s="388"/>
      <c r="I174" s="388"/>
    </row>
    <row r="175" spans="1:10">
      <c r="A175" s="395"/>
      <c r="B175" s="395"/>
      <c r="C175" s="395"/>
      <c r="D175" s="395"/>
      <c r="E175" s="395"/>
      <c r="F175" s="395"/>
      <c r="G175" s="395"/>
      <c r="H175" s="395"/>
      <c r="I175" s="395"/>
    </row>
    <row r="176" spans="1:10" ht="25.5">
      <c r="A176" s="249" t="s">
        <v>221</v>
      </c>
      <c r="B176" s="385" t="s">
        <v>225</v>
      </c>
      <c r="C176" s="385"/>
      <c r="D176" s="385" t="s">
        <v>288</v>
      </c>
      <c r="E176" s="385"/>
      <c r="F176" s="249" t="s">
        <v>289</v>
      </c>
      <c r="G176" s="249" t="s">
        <v>290</v>
      </c>
      <c r="H176" s="40"/>
      <c r="I176" s="37"/>
      <c r="J176" s="17" t="s">
        <v>490</v>
      </c>
    </row>
    <row r="177" spans="1:9">
      <c r="A177" s="249">
        <v>1</v>
      </c>
      <c r="B177" s="385">
        <v>2</v>
      </c>
      <c r="C177" s="385"/>
      <c r="D177" s="385">
        <v>3</v>
      </c>
      <c r="E177" s="385"/>
      <c r="F177" s="249">
        <v>4</v>
      </c>
      <c r="G177" s="249">
        <v>5</v>
      </c>
      <c r="H177" s="38"/>
      <c r="I177" s="43"/>
    </row>
    <row r="178" spans="1:9">
      <c r="A178" s="256">
        <v>1</v>
      </c>
      <c r="B178" s="387"/>
      <c r="C178" s="387"/>
      <c r="D178" s="387"/>
      <c r="E178" s="387"/>
      <c r="F178" s="256"/>
      <c r="G178" s="259"/>
      <c r="H178" s="12"/>
    </row>
    <row r="179" spans="1:9">
      <c r="A179" s="256">
        <f>A178+1</f>
        <v>2</v>
      </c>
      <c r="B179" s="387"/>
      <c r="C179" s="387"/>
      <c r="D179" s="387"/>
      <c r="E179" s="387"/>
      <c r="F179" s="256"/>
      <c r="G179" s="259"/>
      <c r="H179" s="12"/>
    </row>
    <row r="180" spans="1:9">
      <c r="A180" s="256">
        <f>A179+1</f>
        <v>3</v>
      </c>
      <c r="B180" s="400"/>
      <c r="C180" s="401"/>
      <c r="D180" s="387"/>
      <c r="E180" s="387"/>
      <c r="F180" s="256"/>
      <c r="G180" s="259"/>
      <c r="H180" s="12"/>
    </row>
    <row r="181" spans="1:9" s="17" customFormat="1">
      <c r="A181" s="390" t="s">
        <v>223</v>
      </c>
      <c r="B181" s="390"/>
      <c r="C181" s="390"/>
      <c r="D181" s="390" t="s">
        <v>224</v>
      </c>
      <c r="E181" s="390"/>
      <c r="F181" s="250" t="s">
        <v>224</v>
      </c>
      <c r="G181" s="95">
        <f>SUM(G178:G180)</f>
        <v>0</v>
      </c>
      <c r="H181" s="10"/>
      <c r="I181" s="4"/>
    </row>
    <row r="184" spans="1:9">
      <c r="A184" s="388" t="s">
        <v>345</v>
      </c>
      <c r="B184" s="388"/>
      <c r="C184" s="388"/>
      <c r="D184" s="388"/>
      <c r="E184" s="388"/>
      <c r="F184" s="388"/>
      <c r="G184" s="388"/>
      <c r="H184" s="388"/>
      <c r="I184" s="388"/>
    </row>
    <row r="186" spans="1:9" s="23" customFormat="1" ht="24.75" customHeight="1">
      <c r="A186" s="249" t="s">
        <v>221</v>
      </c>
      <c r="B186" s="385" t="s">
        <v>0</v>
      </c>
      <c r="C186" s="385"/>
      <c r="D186" s="257" t="s">
        <v>291</v>
      </c>
      <c r="E186" s="249" t="s">
        <v>292</v>
      </c>
      <c r="F186" s="40"/>
      <c r="G186" s="40"/>
      <c r="H186" s="37"/>
      <c r="I186" s="37"/>
    </row>
    <row r="187" spans="1:9">
      <c r="A187" s="256">
        <v>1</v>
      </c>
      <c r="B187" s="387">
        <v>2</v>
      </c>
      <c r="C187" s="387"/>
      <c r="D187" s="251">
        <v>3</v>
      </c>
      <c r="E187" s="256">
        <v>4</v>
      </c>
      <c r="F187" s="41"/>
      <c r="G187" s="41"/>
      <c r="H187" s="252"/>
      <c r="I187" s="252"/>
    </row>
    <row r="188" spans="1:9" ht="12.75" customHeight="1">
      <c r="A188" s="256">
        <v>1</v>
      </c>
      <c r="B188" s="389" t="s">
        <v>770</v>
      </c>
      <c r="C188" s="389"/>
      <c r="D188" s="285">
        <v>2</v>
      </c>
      <c r="E188" s="288">
        <v>104500</v>
      </c>
      <c r="F188" s="12"/>
      <c r="G188" s="12"/>
    </row>
    <row r="189" spans="1:9">
      <c r="A189" s="256">
        <v>2</v>
      </c>
      <c r="B189" s="387"/>
      <c r="C189" s="387"/>
      <c r="D189" s="251"/>
      <c r="E189" s="259"/>
      <c r="F189" s="12"/>
      <c r="G189" s="12"/>
    </row>
    <row r="190" spans="1:9">
      <c r="A190" s="256">
        <v>3</v>
      </c>
      <c r="B190" s="385"/>
      <c r="C190" s="385"/>
      <c r="D190" s="251"/>
      <c r="E190" s="259"/>
      <c r="F190" s="12"/>
      <c r="G190" s="12"/>
    </row>
    <row r="191" spans="1:9" s="17" customFormat="1">
      <c r="A191" s="390" t="s">
        <v>223</v>
      </c>
      <c r="B191" s="390"/>
      <c r="C191" s="390"/>
      <c r="D191" s="258" t="s">
        <v>224</v>
      </c>
      <c r="E191" s="95">
        <f>SUM(E188:E190)</f>
        <v>104500</v>
      </c>
      <c r="F191" s="10"/>
      <c r="G191" s="10"/>
      <c r="H191" s="4"/>
      <c r="I191" s="4"/>
    </row>
    <row r="194" spans="1:9">
      <c r="A194" s="388" t="s">
        <v>337</v>
      </c>
      <c r="B194" s="388"/>
      <c r="C194" s="388"/>
      <c r="D194" s="388"/>
      <c r="E194" s="388"/>
      <c r="F194" s="388"/>
      <c r="G194" s="388"/>
      <c r="H194" s="388"/>
      <c r="I194" s="388"/>
    </row>
    <row r="196" spans="1:9" s="23" customFormat="1" ht="24.75" customHeight="1">
      <c r="A196" s="249" t="s">
        <v>221</v>
      </c>
      <c r="B196" s="385" t="s">
        <v>0</v>
      </c>
      <c r="C196" s="385"/>
      <c r="D196" s="249" t="s">
        <v>291</v>
      </c>
      <c r="E196" s="249" t="s">
        <v>292</v>
      </c>
      <c r="F196" s="40"/>
      <c r="G196" s="40"/>
      <c r="H196" s="37"/>
      <c r="I196" s="37"/>
    </row>
    <row r="197" spans="1:9">
      <c r="A197" s="253">
        <v>1</v>
      </c>
      <c r="B197" s="396">
        <v>2</v>
      </c>
      <c r="C197" s="396"/>
      <c r="D197" s="253">
        <v>3</v>
      </c>
      <c r="E197" s="253">
        <v>4</v>
      </c>
      <c r="F197" s="41"/>
      <c r="G197" s="41"/>
      <c r="H197" s="252"/>
      <c r="I197" s="252"/>
    </row>
    <row r="198" spans="1:9">
      <c r="A198" s="253">
        <v>1</v>
      </c>
      <c r="B198" s="396"/>
      <c r="C198" s="396"/>
      <c r="D198" s="253"/>
      <c r="E198" s="59"/>
      <c r="F198" s="12"/>
      <c r="G198" s="12"/>
    </row>
    <row r="199" spans="1:9">
      <c r="A199" s="253">
        <v>2</v>
      </c>
      <c r="B199" s="396"/>
      <c r="C199" s="396"/>
      <c r="D199" s="253"/>
      <c r="E199" s="59"/>
      <c r="F199" s="12"/>
      <c r="G199" s="12"/>
    </row>
    <row r="200" spans="1:9" s="17" customFormat="1">
      <c r="A200" s="397" t="s">
        <v>223</v>
      </c>
      <c r="B200" s="397"/>
      <c r="C200" s="397"/>
      <c r="D200" s="254" t="s">
        <v>224</v>
      </c>
      <c r="E200" s="98">
        <f>SUM(E198:E199)</f>
        <v>0</v>
      </c>
      <c r="F200" s="10"/>
      <c r="G200" s="10"/>
      <c r="H200" s="4"/>
      <c r="I200" s="4"/>
    </row>
    <row r="201" spans="1:9">
      <c r="A201" s="24"/>
      <c r="B201" s="24"/>
      <c r="C201" s="24"/>
      <c r="D201" s="24"/>
      <c r="E201" s="24"/>
      <c r="F201" s="25"/>
      <c r="G201" s="25"/>
    </row>
    <row r="203" spans="1:9">
      <c r="A203" s="388" t="s">
        <v>346</v>
      </c>
      <c r="B203" s="388"/>
      <c r="C203" s="388"/>
      <c r="D203" s="388"/>
      <c r="E203" s="388"/>
      <c r="F203" s="388"/>
      <c r="G203" s="388"/>
      <c r="H203" s="388"/>
      <c r="I203" s="388"/>
    </row>
    <row r="205" spans="1:9" ht="26.25" customHeight="1">
      <c r="A205" s="249" t="s">
        <v>221</v>
      </c>
      <c r="B205" s="385" t="s">
        <v>225</v>
      </c>
      <c r="C205" s="385"/>
      <c r="D205" s="249" t="s">
        <v>285</v>
      </c>
      <c r="E205" s="257" t="s">
        <v>293</v>
      </c>
      <c r="F205" s="249" t="s">
        <v>294</v>
      </c>
      <c r="G205" s="40"/>
      <c r="H205" s="40"/>
      <c r="I205" s="37"/>
    </row>
    <row r="206" spans="1:9">
      <c r="A206" s="249">
        <v>1</v>
      </c>
      <c r="B206" s="385">
        <v>2</v>
      </c>
      <c r="C206" s="385"/>
      <c r="D206" s="249">
        <v>3</v>
      </c>
      <c r="E206" s="257">
        <v>4</v>
      </c>
      <c r="F206" s="249">
        <v>5</v>
      </c>
      <c r="G206" s="38"/>
      <c r="H206" s="38"/>
      <c r="I206" s="43"/>
    </row>
    <row r="207" spans="1:9">
      <c r="A207" s="256">
        <v>1</v>
      </c>
      <c r="B207" s="387"/>
      <c r="C207" s="387"/>
      <c r="D207" s="256"/>
      <c r="E207" s="68"/>
      <c r="F207" s="96">
        <f>D207*E207</f>
        <v>0</v>
      </c>
      <c r="G207" s="13"/>
      <c r="H207" s="13"/>
    </row>
    <row r="208" spans="1:9">
      <c r="A208" s="256">
        <v>2</v>
      </c>
      <c r="B208" s="387"/>
      <c r="C208" s="387"/>
      <c r="D208" s="256"/>
      <c r="E208" s="68"/>
      <c r="F208" s="96">
        <f>D208*E208</f>
        <v>0</v>
      </c>
      <c r="G208" s="13"/>
      <c r="H208" s="13"/>
    </row>
    <row r="209" spans="1:10">
      <c r="A209" s="256">
        <v>3</v>
      </c>
      <c r="B209" s="393"/>
      <c r="C209" s="394"/>
      <c r="D209" s="256"/>
      <c r="E209" s="68"/>
      <c r="F209" s="96">
        <f>D209*E209</f>
        <v>0</v>
      </c>
      <c r="G209" s="13"/>
      <c r="H209" s="13"/>
    </row>
    <row r="210" spans="1:10" s="17" customFormat="1">
      <c r="A210" s="390" t="s">
        <v>223</v>
      </c>
      <c r="B210" s="390"/>
      <c r="C210" s="390"/>
      <c r="D210" s="250" t="s">
        <v>224</v>
      </c>
      <c r="E210" s="258" t="s">
        <v>224</v>
      </c>
      <c r="F210" s="95">
        <f>SUM(F207:F209)</f>
        <v>0</v>
      </c>
      <c r="G210" s="10"/>
      <c r="H210" s="10"/>
      <c r="I210" s="4"/>
    </row>
    <row r="212" spans="1:10">
      <c r="H212" s="26"/>
    </row>
    <row r="213" spans="1:10">
      <c r="A213" s="388" t="s">
        <v>336</v>
      </c>
      <c r="B213" s="388"/>
      <c r="C213" s="388"/>
      <c r="D213" s="388"/>
      <c r="E213" s="388"/>
      <c r="F213" s="388"/>
      <c r="G213" s="388"/>
      <c r="H213" s="388"/>
      <c r="I213" s="388"/>
    </row>
    <row r="214" spans="1:10">
      <c r="H214" s="11"/>
      <c r="I214" s="11"/>
    </row>
    <row r="215" spans="1:10" ht="37.5" customHeight="1">
      <c r="A215" s="249" t="s">
        <v>221</v>
      </c>
      <c r="B215" s="385" t="s">
        <v>225</v>
      </c>
      <c r="C215" s="385"/>
      <c r="D215" s="249" t="s">
        <v>285</v>
      </c>
      <c r="E215" s="257" t="s">
        <v>293</v>
      </c>
      <c r="F215" s="249" t="s">
        <v>294</v>
      </c>
      <c r="G215" s="44"/>
      <c r="H215" s="40"/>
      <c r="I215" s="44"/>
    </row>
    <row r="216" spans="1:10" s="53" customFormat="1">
      <c r="A216" s="249">
        <v>1</v>
      </c>
      <c r="B216" s="385">
        <v>2</v>
      </c>
      <c r="C216" s="385"/>
      <c r="D216" s="249">
        <v>3</v>
      </c>
      <c r="E216" s="257">
        <v>4</v>
      </c>
      <c r="F216" s="249">
        <v>5</v>
      </c>
      <c r="G216" s="44"/>
      <c r="H216" s="45"/>
      <c r="I216" s="45"/>
    </row>
    <row r="217" spans="1:10" ht="41.25" customHeight="1">
      <c r="A217" s="256">
        <v>1</v>
      </c>
      <c r="B217" s="385" t="s">
        <v>185</v>
      </c>
      <c r="C217" s="385"/>
      <c r="D217" s="256"/>
      <c r="E217" s="52"/>
      <c r="F217" s="96">
        <f>D217*E217</f>
        <v>0</v>
      </c>
      <c r="G217" s="260"/>
      <c r="H217" s="16"/>
      <c r="I217" s="260"/>
    </row>
    <row r="218" spans="1:10" s="17" customFormat="1" ht="39.75" customHeight="1">
      <c r="A218" s="250">
        <v>341</v>
      </c>
      <c r="B218" s="386" t="s">
        <v>313</v>
      </c>
      <c r="C218" s="386"/>
      <c r="D218" s="250" t="s">
        <v>224</v>
      </c>
      <c r="E218" s="51" t="s">
        <v>224</v>
      </c>
      <c r="F218" s="97">
        <f>F217</f>
        <v>0</v>
      </c>
      <c r="G218" s="49"/>
      <c r="H218" s="50"/>
      <c r="I218" s="49"/>
    </row>
    <row r="219" spans="1:10" ht="27" customHeight="1">
      <c r="A219" s="256">
        <v>2</v>
      </c>
      <c r="B219" s="385" t="s">
        <v>186</v>
      </c>
      <c r="C219" s="385"/>
      <c r="D219" s="256"/>
      <c r="E219" s="52"/>
      <c r="F219" s="96">
        <f>D219*E219</f>
        <v>0</v>
      </c>
      <c r="G219" s="260"/>
      <c r="H219" s="16"/>
      <c r="I219" s="260"/>
      <c r="J219" s="20"/>
    </row>
    <row r="220" spans="1:10" s="17" customFormat="1" ht="26.25" customHeight="1">
      <c r="A220" s="250">
        <v>342</v>
      </c>
      <c r="B220" s="386" t="s">
        <v>314</v>
      </c>
      <c r="C220" s="386"/>
      <c r="D220" s="250" t="s">
        <v>224</v>
      </c>
      <c r="E220" s="51" t="s">
        <v>224</v>
      </c>
      <c r="F220" s="97">
        <f>F219</f>
        <v>0</v>
      </c>
      <c r="G220" s="49"/>
      <c r="H220" s="50"/>
      <c r="I220" s="49"/>
    </row>
    <row r="221" spans="1:10" ht="27.75" customHeight="1">
      <c r="A221" s="256">
        <v>3</v>
      </c>
      <c r="B221" s="385" t="s">
        <v>187</v>
      </c>
      <c r="C221" s="385"/>
      <c r="D221" s="256"/>
      <c r="E221" s="52"/>
      <c r="F221" s="96">
        <f>D221*E221</f>
        <v>0</v>
      </c>
      <c r="G221" s="260"/>
      <c r="H221" s="16"/>
      <c r="I221" s="260"/>
      <c r="J221" s="20"/>
    </row>
    <row r="222" spans="1:10" s="17" customFormat="1" ht="27.75" customHeight="1">
      <c r="A222" s="250">
        <v>343</v>
      </c>
      <c r="B222" s="386" t="s">
        <v>315</v>
      </c>
      <c r="C222" s="386"/>
      <c r="D222" s="250" t="s">
        <v>224</v>
      </c>
      <c r="E222" s="51" t="s">
        <v>224</v>
      </c>
      <c r="F222" s="97">
        <f>F221</f>
        <v>0</v>
      </c>
      <c r="G222" s="49"/>
      <c r="H222" s="50"/>
      <c r="I222" s="49"/>
    </row>
    <row r="223" spans="1:10" ht="27" customHeight="1">
      <c r="A223" s="256">
        <v>4</v>
      </c>
      <c r="B223" s="385" t="s">
        <v>188</v>
      </c>
      <c r="C223" s="385" t="s">
        <v>188</v>
      </c>
      <c r="D223" s="256"/>
      <c r="E223" s="52"/>
      <c r="F223" s="96">
        <f>D223*E223</f>
        <v>0</v>
      </c>
      <c r="G223" s="260"/>
      <c r="H223" s="16"/>
      <c r="I223" s="260"/>
      <c r="J223" s="20"/>
    </row>
    <row r="224" spans="1:10" s="17" customFormat="1" ht="26.25" customHeight="1">
      <c r="A224" s="250">
        <v>344</v>
      </c>
      <c r="B224" s="386" t="s">
        <v>316</v>
      </c>
      <c r="C224" s="386" t="s">
        <v>188</v>
      </c>
      <c r="D224" s="250" t="s">
        <v>224</v>
      </c>
      <c r="E224" s="51" t="s">
        <v>224</v>
      </c>
      <c r="F224" s="97">
        <f>F223</f>
        <v>0</v>
      </c>
      <c r="G224" s="49"/>
      <c r="H224" s="50"/>
      <c r="I224" s="49"/>
    </row>
    <row r="225" spans="1:10" ht="27.75" customHeight="1">
      <c r="A225" s="256">
        <v>5</v>
      </c>
      <c r="B225" s="385" t="s">
        <v>189</v>
      </c>
      <c r="C225" s="385" t="s">
        <v>189</v>
      </c>
      <c r="D225" s="256"/>
      <c r="E225" s="52"/>
      <c r="F225" s="96">
        <f>D225*E225</f>
        <v>0</v>
      </c>
      <c r="G225" s="260"/>
      <c r="H225" s="16"/>
      <c r="I225" s="260"/>
      <c r="J225" s="20"/>
    </row>
    <row r="226" spans="1:10" s="17" customFormat="1" ht="27.75" customHeight="1">
      <c r="A226" s="250">
        <v>345</v>
      </c>
      <c r="B226" s="386" t="s">
        <v>317</v>
      </c>
      <c r="C226" s="386" t="s">
        <v>189</v>
      </c>
      <c r="D226" s="250" t="s">
        <v>224</v>
      </c>
      <c r="E226" s="51" t="s">
        <v>224</v>
      </c>
      <c r="F226" s="97">
        <f>F225</f>
        <v>0</v>
      </c>
      <c r="G226" s="49"/>
      <c r="H226" s="50"/>
      <c r="I226" s="49"/>
    </row>
    <row r="227" spans="1:10" ht="27.75" customHeight="1">
      <c r="A227" s="256">
        <v>6</v>
      </c>
      <c r="B227" s="400" t="s">
        <v>190</v>
      </c>
      <c r="C227" s="401"/>
      <c r="D227" s="285">
        <v>1000</v>
      </c>
      <c r="E227" s="286">
        <v>72.06</v>
      </c>
      <c r="F227" s="286">
        <v>72060</v>
      </c>
      <c r="G227" s="260"/>
      <c r="H227" s="16"/>
      <c r="I227" s="260"/>
      <c r="J227" s="20"/>
    </row>
    <row r="228" spans="1:10" s="17" customFormat="1" ht="27.75" customHeight="1">
      <c r="A228" s="250">
        <v>346</v>
      </c>
      <c r="B228" s="386" t="s">
        <v>318</v>
      </c>
      <c r="C228" s="386" t="s">
        <v>190</v>
      </c>
      <c r="D228" s="250" t="s">
        <v>224</v>
      </c>
      <c r="E228" s="51" t="s">
        <v>224</v>
      </c>
      <c r="F228" s="97">
        <f>F227</f>
        <v>72060</v>
      </c>
      <c r="G228" s="49"/>
      <c r="H228" s="50"/>
      <c r="I228" s="49"/>
    </row>
    <row r="229" spans="1:10" s="17" customFormat="1" ht="27.75" customHeight="1">
      <c r="A229" s="282">
        <v>7</v>
      </c>
      <c r="B229" s="389" t="s">
        <v>191</v>
      </c>
      <c r="C229" s="389" t="s">
        <v>191</v>
      </c>
      <c r="D229" s="285">
        <v>600</v>
      </c>
      <c r="E229" s="286">
        <v>80</v>
      </c>
      <c r="F229" s="286">
        <f>D229*E229</f>
        <v>48000</v>
      </c>
      <c r="G229" s="49"/>
      <c r="H229" s="50"/>
      <c r="I229" s="49"/>
    </row>
    <row r="230" spans="1:10" s="17" customFormat="1" ht="27.75" customHeight="1">
      <c r="A230" s="282"/>
      <c r="B230" s="431" t="s">
        <v>771</v>
      </c>
      <c r="C230" s="432"/>
      <c r="D230" s="285">
        <v>200</v>
      </c>
      <c r="E230" s="286">
        <v>439.2</v>
      </c>
      <c r="F230" s="286">
        <f>D230*E230</f>
        <v>87840</v>
      </c>
      <c r="G230" s="49"/>
      <c r="H230" s="50"/>
      <c r="I230" s="49"/>
    </row>
    <row r="231" spans="1:10" ht="28.5" customHeight="1">
      <c r="A231" s="256"/>
      <c r="B231" s="431" t="s">
        <v>772</v>
      </c>
      <c r="C231" s="432"/>
      <c r="D231" s="285">
        <v>100</v>
      </c>
      <c r="E231" s="286">
        <v>250</v>
      </c>
      <c r="F231" s="286">
        <f>D231*E231</f>
        <v>25000</v>
      </c>
      <c r="G231" s="260"/>
      <c r="H231" s="16"/>
      <c r="I231" s="260"/>
      <c r="J231" s="20"/>
    </row>
    <row r="232" spans="1:10" s="17" customFormat="1" ht="27" customHeight="1">
      <c r="A232" s="250">
        <v>349</v>
      </c>
      <c r="B232" s="386" t="s">
        <v>319</v>
      </c>
      <c r="C232" s="386" t="s">
        <v>191</v>
      </c>
      <c r="D232" s="250" t="s">
        <v>224</v>
      </c>
      <c r="E232" s="51" t="s">
        <v>224</v>
      </c>
      <c r="F232" s="97">
        <f>SUM(F229:F231)</f>
        <v>160840</v>
      </c>
      <c r="G232" s="49"/>
      <c r="H232" s="50"/>
      <c r="I232" s="49"/>
    </row>
    <row r="233" spans="1:10" s="17" customFormat="1">
      <c r="A233" s="390" t="s">
        <v>223</v>
      </c>
      <c r="B233" s="390"/>
      <c r="C233" s="390"/>
      <c r="D233" s="250" t="s">
        <v>224</v>
      </c>
      <c r="E233" s="250" t="s">
        <v>224</v>
      </c>
      <c r="F233" s="95">
        <f>F218+F220+F222+F224+F226+F228+F232</f>
        <v>232900</v>
      </c>
      <c r="G233" s="49"/>
      <c r="H233" s="10"/>
      <c r="I233" s="49"/>
    </row>
    <row r="234" spans="1:10">
      <c r="A234" s="49"/>
      <c r="B234" s="49"/>
      <c r="C234" s="49"/>
      <c r="D234" s="49"/>
      <c r="E234" s="49"/>
      <c r="F234" s="267"/>
      <c r="G234" s="49"/>
      <c r="H234" s="10"/>
      <c r="I234" s="49"/>
    </row>
    <row r="235" spans="1:10" s="17" customFormat="1">
      <c r="A235" s="399" t="s">
        <v>713</v>
      </c>
      <c r="B235" s="399"/>
      <c r="C235" s="399"/>
      <c r="D235" s="399"/>
      <c r="E235" s="399"/>
      <c r="F235" s="399"/>
      <c r="G235" s="399"/>
      <c r="H235" s="399"/>
      <c r="I235" s="399"/>
    </row>
    <row r="236" spans="1:10" ht="54.75" customHeight="1">
      <c r="A236" s="399" t="s">
        <v>712</v>
      </c>
      <c r="B236" s="399"/>
      <c r="C236" s="399"/>
      <c r="D236" s="399"/>
      <c r="E236" s="399"/>
      <c r="F236" s="399"/>
      <c r="G236" s="399"/>
      <c r="H236" s="399"/>
      <c r="I236" s="399"/>
    </row>
    <row r="237" spans="1:10" ht="30" customHeight="1">
      <c r="A237" s="399" t="s">
        <v>295</v>
      </c>
      <c r="B237" s="399"/>
      <c r="C237" s="399"/>
      <c r="D237" s="399"/>
      <c r="E237" s="399"/>
      <c r="F237" s="399"/>
      <c r="G237" s="399"/>
      <c r="H237" s="399"/>
      <c r="I237" s="399"/>
    </row>
    <row r="238" spans="1:10">
      <c r="A238" s="27"/>
      <c r="B238" s="27"/>
      <c r="C238" s="27"/>
      <c r="D238" s="27"/>
      <c r="E238" s="27"/>
      <c r="F238" s="27"/>
      <c r="G238" s="27"/>
      <c r="H238" s="27"/>
      <c r="I238" s="27"/>
    </row>
    <row r="239" spans="1:10">
      <c r="A239" s="27"/>
      <c r="B239" s="27"/>
      <c r="C239" s="27"/>
      <c r="D239" s="27"/>
      <c r="E239" s="27"/>
      <c r="F239" s="27"/>
      <c r="G239" s="398" t="s">
        <v>304</v>
      </c>
      <c r="H239" s="398"/>
      <c r="I239" s="99">
        <f>F233+F210+E200+E191+G181+F171+G161+F143+G133+F119+F107+F95+E83+G71+F50+F37+I25</f>
        <v>350000</v>
      </c>
    </row>
    <row r="240" spans="1:10">
      <c r="A240" s="27"/>
      <c r="B240" s="27"/>
      <c r="C240" s="27"/>
      <c r="D240" s="27"/>
      <c r="E240" s="27"/>
      <c r="F240" s="27"/>
      <c r="G240" s="27"/>
      <c r="H240" s="27"/>
      <c r="I240" s="27"/>
    </row>
    <row r="241" spans="1:9">
      <c r="A241" s="27"/>
      <c r="B241" s="27"/>
      <c r="C241" s="27"/>
      <c r="D241" s="27"/>
      <c r="E241" s="27"/>
      <c r="F241" s="27"/>
      <c r="G241" s="27"/>
      <c r="H241" s="27"/>
      <c r="I241" s="27"/>
    </row>
    <row r="242" spans="1:9">
      <c r="A242" s="27"/>
      <c r="B242" s="27"/>
      <c r="C242" s="27"/>
      <c r="D242" s="27"/>
      <c r="E242" s="27"/>
      <c r="F242" s="27"/>
      <c r="G242" s="27"/>
      <c r="H242" s="27"/>
      <c r="I242" s="27"/>
    </row>
    <row r="243" spans="1:9">
      <c r="A243" s="395"/>
      <c r="B243" s="395"/>
      <c r="C243" s="395"/>
      <c r="D243" s="395"/>
      <c r="E243" s="395"/>
      <c r="F243" s="395"/>
      <c r="G243" s="395"/>
      <c r="H243" s="395"/>
      <c r="I243" s="395"/>
    </row>
    <row r="244" spans="1:9">
      <c r="A244" s="395"/>
      <c r="B244" s="395"/>
      <c r="C244" s="395"/>
      <c r="D244" s="395"/>
      <c r="E244" s="395"/>
      <c r="F244" s="395"/>
      <c r="G244" s="395"/>
      <c r="H244" s="395"/>
      <c r="I244" s="395"/>
    </row>
    <row r="245" spans="1:9">
      <c r="A245" s="395"/>
      <c r="B245" s="395"/>
      <c r="C245" s="395"/>
      <c r="D245" s="395"/>
      <c r="E245" s="395"/>
      <c r="F245" s="395"/>
      <c r="G245" s="395"/>
      <c r="H245" s="395"/>
      <c r="I245" s="395"/>
    </row>
    <row r="246" spans="1:9">
      <c r="A246" s="395"/>
      <c r="B246" s="395"/>
      <c r="C246" s="395"/>
      <c r="D246" s="395"/>
      <c r="E246" s="395"/>
      <c r="F246" s="395"/>
      <c r="G246" s="395"/>
      <c r="H246" s="395"/>
      <c r="I246" s="395"/>
    </row>
    <row r="247" spans="1:9">
      <c r="A247" s="395"/>
      <c r="B247" s="395"/>
      <c r="C247" s="395"/>
      <c r="D247" s="395"/>
      <c r="E247" s="395"/>
      <c r="F247" s="395"/>
      <c r="G247" s="395"/>
      <c r="H247" s="395"/>
      <c r="I247" s="395"/>
    </row>
    <row r="248" spans="1:9">
      <c r="A248" s="395"/>
      <c r="B248" s="395"/>
      <c r="C248" s="395"/>
      <c r="D248" s="395"/>
      <c r="E248" s="395"/>
      <c r="F248" s="395"/>
      <c r="G248" s="395"/>
      <c r="H248" s="395"/>
      <c r="I248" s="395"/>
    </row>
    <row r="249" spans="1:9">
      <c r="A249" s="395"/>
      <c r="B249" s="395"/>
      <c r="C249" s="395"/>
      <c r="D249" s="395"/>
      <c r="E249" s="395"/>
      <c r="F249" s="395"/>
      <c r="G249" s="395"/>
      <c r="H249" s="395"/>
      <c r="I249" s="395"/>
    </row>
  </sheetData>
  <mergeCells count="192">
    <mergeCell ref="A1:I1"/>
    <mergeCell ref="A2:I2"/>
    <mergeCell ref="A3:I3"/>
    <mergeCell ref="A4:I4"/>
    <mergeCell ref="A5:I5"/>
    <mergeCell ref="A6:I6"/>
    <mergeCell ref="A11:I11"/>
    <mergeCell ref="A12:I12"/>
    <mergeCell ref="A13:I13"/>
    <mergeCell ref="A9:I9"/>
    <mergeCell ref="A10:I10"/>
    <mergeCell ref="A7:I7"/>
    <mergeCell ref="A8:I8"/>
    <mergeCell ref="A14:I14"/>
    <mergeCell ref="B187:C187"/>
    <mergeCell ref="B178:C178"/>
    <mergeCell ref="B151:C151"/>
    <mergeCell ref="B154:C154"/>
    <mergeCell ref="B155:C155"/>
    <mergeCell ref="A147:I147"/>
    <mergeCell ref="B150:C150"/>
    <mergeCell ref="B168:C168"/>
    <mergeCell ref="B167:C167"/>
    <mergeCell ref="B118:C118"/>
    <mergeCell ref="B166:C166"/>
    <mergeCell ref="B158:C158"/>
    <mergeCell ref="B159:C159"/>
    <mergeCell ref="B130:C130"/>
    <mergeCell ref="B129:C129"/>
    <mergeCell ref="B128:C128"/>
    <mergeCell ref="B131:C131"/>
    <mergeCell ref="B132:C132"/>
    <mergeCell ref="A133:C133"/>
    <mergeCell ref="B138:C138"/>
    <mergeCell ref="B177:C177"/>
    <mergeCell ref="B179:C179"/>
    <mergeCell ref="B152:C152"/>
    <mergeCell ref="A25:B25"/>
    <mergeCell ref="B227:C227"/>
    <mergeCell ref="B225:C225"/>
    <mergeCell ref="B226:C226"/>
    <mergeCell ref="A29:I29"/>
    <mergeCell ref="A30:I30"/>
    <mergeCell ref="B148:C148"/>
    <mergeCell ref="B220:C220"/>
    <mergeCell ref="B221:C221"/>
    <mergeCell ref="B197:C197"/>
    <mergeCell ref="B189:C189"/>
    <mergeCell ref="B206:C206"/>
    <mergeCell ref="B190:C190"/>
    <mergeCell ref="B207:C207"/>
    <mergeCell ref="A191:C191"/>
    <mergeCell ref="A194:I194"/>
    <mergeCell ref="B198:C198"/>
    <mergeCell ref="B217:C217"/>
    <mergeCell ref="B215:C215"/>
    <mergeCell ref="B216:C216"/>
    <mergeCell ref="B153:C153"/>
    <mergeCell ref="B156:C156"/>
    <mergeCell ref="B157:C157"/>
    <mergeCell ref="A122:I122"/>
    <mergeCell ref="A37:B37"/>
    <mergeCell ref="A42:I42"/>
    <mergeCell ref="A43:I43"/>
    <mergeCell ref="A50:B50"/>
    <mergeCell ref="A53:I53"/>
    <mergeCell ref="A54:I54"/>
    <mergeCell ref="A236:I236"/>
    <mergeCell ref="A237:I237"/>
    <mergeCell ref="B223:C223"/>
    <mergeCell ref="B224:C224"/>
    <mergeCell ref="B218:C218"/>
    <mergeCell ref="B219:C219"/>
    <mergeCell ref="A233:C233"/>
    <mergeCell ref="B230:C230"/>
    <mergeCell ref="B232:C232"/>
    <mergeCell ref="A164:I164"/>
    <mergeCell ref="B208:C208"/>
    <mergeCell ref="B209:C209"/>
    <mergeCell ref="B229:C229"/>
    <mergeCell ref="A127:I127"/>
    <mergeCell ref="A123:I123"/>
    <mergeCell ref="A124:I124"/>
    <mergeCell ref="A126:I126"/>
    <mergeCell ref="B149:C149"/>
    <mergeCell ref="B61:E61"/>
    <mergeCell ref="B62:E62"/>
    <mergeCell ref="B63:E63"/>
    <mergeCell ref="A64:A65"/>
    <mergeCell ref="B64:E64"/>
    <mergeCell ref="F64:F65"/>
    <mergeCell ref="A55:I55"/>
    <mergeCell ref="B56:E56"/>
    <mergeCell ref="B57:E57"/>
    <mergeCell ref="B58:E58"/>
    <mergeCell ref="A59:A60"/>
    <mergeCell ref="B59:E59"/>
    <mergeCell ref="F59:F60"/>
    <mergeCell ref="G59:G60"/>
    <mergeCell ref="B60:E60"/>
    <mergeCell ref="B70:E70"/>
    <mergeCell ref="A71:E71"/>
    <mergeCell ref="A74:I74"/>
    <mergeCell ref="A75:I75"/>
    <mergeCell ref="A76:I76"/>
    <mergeCell ref="A77:I77"/>
    <mergeCell ref="G64:G65"/>
    <mergeCell ref="B65:E65"/>
    <mergeCell ref="B66:E66"/>
    <mergeCell ref="B67:E67"/>
    <mergeCell ref="B68:E68"/>
    <mergeCell ref="B69:E69"/>
    <mergeCell ref="B91:C91"/>
    <mergeCell ref="B92:C92"/>
    <mergeCell ref="B93:C93"/>
    <mergeCell ref="B94:C94"/>
    <mergeCell ref="A95:C95"/>
    <mergeCell ref="A98:I98"/>
    <mergeCell ref="A83:B83"/>
    <mergeCell ref="A86:I86"/>
    <mergeCell ref="A87:I87"/>
    <mergeCell ref="A88:I88"/>
    <mergeCell ref="A89:I89"/>
    <mergeCell ref="B90:C90"/>
    <mergeCell ref="B105:C105"/>
    <mergeCell ref="B106:C106"/>
    <mergeCell ref="A107:C107"/>
    <mergeCell ref="A110:I110"/>
    <mergeCell ref="A111:I111"/>
    <mergeCell ref="A112:I112"/>
    <mergeCell ref="A99:I99"/>
    <mergeCell ref="A100:I100"/>
    <mergeCell ref="A101:I101"/>
    <mergeCell ref="B102:C102"/>
    <mergeCell ref="B103:C103"/>
    <mergeCell ref="B104:C104"/>
    <mergeCell ref="A136:I136"/>
    <mergeCell ref="A137:I137"/>
    <mergeCell ref="B139:C139"/>
    <mergeCell ref="B140:C140"/>
    <mergeCell ref="B141:C141"/>
    <mergeCell ref="B142:C142"/>
    <mergeCell ref="A113:I113"/>
    <mergeCell ref="A119:C119"/>
    <mergeCell ref="B115:C115"/>
    <mergeCell ref="B114:C114"/>
    <mergeCell ref="B116:C116"/>
    <mergeCell ref="B117:C117"/>
    <mergeCell ref="B160:C160"/>
    <mergeCell ref="A161:C161"/>
    <mergeCell ref="A165:I165"/>
    <mergeCell ref="B170:C170"/>
    <mergeCell ref="A171:C171"/>
    <mergeCell ref="A175:I175"/>
    <mergeCell ref="A174:I174"/>
    <mergeCell ref="B169:C169"/>
    <mergeCell ref="A143:C143"/>
    <mergeCell ref="A146:I146"/>
    <mergeCell ref="B186:C186"/>
    <mergeCell ref="D176:E176"/>
    <mergeCell ref="D177:E177"/>
    <mergeCell ref="D178:E178"/>
    <mergeCell ref="D179:E179"/>
    <mergeCell ref="B180:C180"/>
    <mergeCell ref="D180:E180"/>
    <mergeCell ref="B176:C176"/>
    <mergeCell ref="A181:C181"/>
    <mergeCell ref="D181:E181"/>
    <mergeCell ref="A248:I248"/>
    <mergeCell ref="A249:I249"/>
    <mergeCell ref="A24:B24"/>
    <mergeCell ref="A26:B26"/>
    <mergeCell ref="A27:B27"/>
    <mergeCell ref="G239:H239"/>
    <mergeCell ref="A243:I243"/>
    <mergeCell ref="A244:I244"/>
    <mergeCell ref="A247:I247"/>
    <mergeCell ref="B222:C222"/>
    <mergeCell ref="A246:I246"/>
    <mergeCell ref="A235:I235"/>
    <mergeCell ref="A184:I184"/>
    <mergeCell ref="A245:I245"/>
    <mergeCell ref="A210:C210"/>
    <mergeCell ref="A213:I213"/>
    <mergeCell ref="B205:C205"/>
    <mergeCell ref="B199:C199"/>
    <mergeCell ref="B196:C196"/>
    <mergeCell ref="A200:C200"/>
    <mergeCell ref="A203:I203"/>
    <mergeCell ref="B228:C228"/>
    <mergeCell ref="B231:C231"/>
    <mergeCell ref="B188:C188"/>
  </mergeCells>
  <pageMargins left="0" right="0" top="0" bottom="0" header="0" footer="0"/>
  <pageSetup paperSize="9" scale="22" fitToHeight="4" orientation="portrait" r:id="rId1"/>
  <rowBreaks count="1" manualBreakCount="1">
    <brk id="233" max="8" man="1"/>
  </rowBreaks>
</worksheet>
</file>

<file path=xl/worksheets/sheet8.xml><?xml version="1.0" encoding="utf-8"?>
<worksheet xmlns="http://schemas.openxmlformats.org/spreadsheetml/2006/main" xmlns:r="http://schemas.openxmlformats.org/officeDocument/2006/relationships">
  <sheetPr>
    <tabColor rgb="FFFF0000"/>
    <pageSetUpPr fitToPage="1"/>
  </sheetPr>
  <dimension ref="A1:K140"/>
  <sheetViews>
    <sheetView view="pageBreakPreview" topLeftCell="A97" zoomScaleNormal="100" zoomScaleSheetLayoutView="100" workbookViewId="0">
      <selection activeCell="J69" sqref="J69"/>
    </sheetView>
  </sheetViews>
  <sheetFormatPr defaultRowHeight="12.75"/>
  <cols>
    <col min="1" max="1" width="7" style="178" customWidth="1"/>
    <col min="2" max="2" width="58.140625" style="177" customWidth="1"/>
    <col min="3" max="3" width="11" style="176" customWidth="1"/>
    <col min="4" max="4" width="6.5703125" style="176" customWidth="1"/>
    <col min="5" max="5" width="12.140625" style="179" customWidth="1"/>
    <col min="6" max="6" width="14.85546875" style="176" customWidth="1"/>
    <col min="7" max="7" width="15.28515625" style="176" customWidth="1"/>
    <col min="8" max="8" width="14.42578125" style="176" customWidth="1"/>
    <col min="9" max="9" width="29.5703125" style="176" customWidth="1"/>
    <col min="10" max="10" width="19.28515625" style="177" customWidth="1"/>
    <col min="11" max="11" width="14.7109375" style="177" bestFit="1" customWidth="1"/>
    <col min="12" max="16384" width="9.140625" style="177"/>
  </cols>
  <sheetData>
    <row r="1" spans="1:10" ht="19.5" customHeight="1">
      <c r="A1" s="449" t="s">
        <v>572</v>
      </c>
      <c r="B1" s="449"/>
      <c r="C1" s="449"/>
      <c r="D1" s="449"/>
      <c r="E1" s="449"/>
      <c r="F1" s="449"/>
      <c r="G1" s="449"/>
    </row>
    <row r="2" spans="1:10" ht="19.5" customHeight="1">
      <c r="A2" s="450" t="s">
        <v>665</v>
      </c>
      <c r="B2" s="450"/>
      <c r="C2" s="450"/>
      <c r="D2" s="450"/>
      <c r="E2" s="450"/>
      <c r="F2" s="450"/>
      <c r="G2" s="450"/>
      <c r="H2" s="178"/>
      <c r="I2" s="178"/>
    </row>
    <row r="3" spans="1:10" ht="19.5" customHeight="1">
      <c r="A3" s="451" t="s">
        <v>801</v>
      </c>
      <c r="B3" s="451"/>
      <c r="C3" s="451"/>
      <c r="D3" s="451"/>
      <c r="E3" s="451"/>
      <c r="F3" s="451"/>
      <c r="G3" s="451"/>
      <c r="H3" s="451"/>
      <c r="I3" s="451"/>
    </row>
    <row r="5" spans="1:10" s="176" customFormat="1" ht="33" customHeight="1">
      <c r="A5" s="452" t="s">
        <v>221</v>
      </c>
      <c r="B5" s="454" t="s">
        <v>0</v>
      </c>
      <c r="C5" s="454" t="s">
        <v>173</v>
      </c>
      <c r="D5" s="454" t="s">
        <v>174</v>
      </c>
      <c r="E5" s="457" t="s">
        <v>573</v>
      </c>
      <c r="F5" s="458" t="s">
        <v>574</v>
      </c>
      <c r="G5" s="458" t="s">
        <v>575</v>
      </c>
      <c r="H5" s="436" t="s">
        <v>576</v>
      </c>
      <c r="I5" s="436" t="s">
        <v>577</v>
      </c>
      <c r="J5" s="438" t="s">
        <v>668</v>
      </c>
    </row>
    <row r="6" spans="1:10" ht="32.25" customHeight="1">
      <c r="A6" s="453"/>
      <c r="B6" s="455"/>
      <c r="C6" s="456"/>
      <c r="D6" s="437"/>
      <c r="E6" s="437"/>
      <c r="F6" s="459"/>
      <c r="G6" s="459"/>
      <c r="H6" s="437"/>
      <c r="I6" s="437"/>
      <c r="J6" s="438"/>
    </row>
    <row r="7" spans="1:10" s="184" customFormat="1" ht="12" customHeight="1">
      <c r="A7" s="180">
        <v>1</v>
      </c>
      <c r="B7" s="181">
        <v>2</v>
      </c>
      <c r="C7" s="182">
        <v>3</v>
      </c>
      <c r="D7" s="182">
        <v>4</v>
      </c>
      <c r="E7" s="182">
        <v>5</v>
      </c>
      <c r="F7" s="182">
        <v>6</v>
      </c>
      <c r="G7" s="182">
        <v>7</v>
      </c>
      <c r="H7" s="182">
        <v>8</v>
      </c>
      <c r="I7" s="182">
        <v>9</v>
      </c>
      <c r="J7" s="183"/>
    </row>
    <row r="8" spans="1:10" s="192" customFormat="1" ht="21.75" customHeight="1">
      <c r="A8" s="185">
        <v>1</v>
      </c>
      <c r="B8" s="186" t="s">
        <v>578</v>
      </c>
      <c r="C8" s="187" t="s">
        <v>224</v>
      </c>
      <c r="D8" s="187" t="s">
        <v>224</v>
      </c>
      <c r="E8" s="187" t="s">
        <v>224</v>
      </c>
      <c r="F8" s="188">
        <f>F9+F11+F12</f>
        <v>0</v>
      </c>
      <c r="G8" s="188">
        <f>G9+G10+G11+G12</f>
        <v>0</v>
      </c>
      <c r="H8" s="189">
        <f>G8-F8</f>
        <v>0</v>
      </c>
      <c r="I8" s="190" t="s">
        <v>224</v>
      </c>
      <c r="J8" s="191"/>
    </row>
    <row r="9" spans="1:10">
      <c r="A9" s="439" t="s">
        <v>579</v>
      </c>
      <c r="B9" s="440"/>
      <c r="C9" s="193" t="s">
        <v>224</v>
      </c>
      <c r="D9" s="194" t="s">
        <v>6</v>
      </c>
      <c r="E9" s="194"/>
      <c r="F9" s="195"/>
      <c r="G9" s="195"/>
      <c r="H9" s="196">
        <f t="shared" ref="H9:H55" si="0">G9-F9</f>
        <v>0</v>
      </c>
      <c r="I9" s="197"/>
      <c r="J9" s="198"/>
    </row>
    <row r="10" spans="1:10">
      <c r="A10" s="441"/>
      <c r="B10" s="442"/>
      <c r="C10" s="193" t="s">
        <v>224</v>
      </c>
      <c r="D10" s="194" t="s">
        <v>7</v>
      </c>
      <c r="E10" s="194"/>
      <c r="F10" s="195"/>
      <c r="G10" s="195"/>
      <c r="H10" s="196">
        <f t="shared" si="0"/>
        <v>0</v>
      </c>
      <c r="I10" s="197"/>
      <c r="J10" s="198"/>
    </row>
    <row r="11" spans="1:10">
      <c r="A11" s="441"/>
      <c r="B11" s="442"/>
      <c r="C11" s="193" t="s">
        <v>224</v>
      </c>
      <c r="D11" s="194" t="s">
        <v>8</v>
      </c>
      <c r="E11" s="194"/>
      <c r="F11" s="195"/>
      <c r="G11" s="195"/>
      <c r="H11" s="196">
        <f t="shared" si="0"/>
        <v>0</v>
      </c>
      <c r="I11" s="197"/>
      <c r="J11" s="198"/>
    </row>
    <row r="12" spans="1:10">
      <c r="A12" s="443"/>
      <c r="B12" s="444"/>
      <c r="C12" s="199"/>
      <c r="D12" s="194" t="s">
        <v>9</v>
      </c>
      <c r="E12" s="194"/>
      <c r="F12" s="195"/>
      <c r="G12" s="195"/>
      <c r="H12" s="196">
        <f t="shared" si="0"/>
        <v>0</v>
      </c>
      <c r="I12" s="197"/>
      <c r="J12" s="198"/>
    </row>
    <row r="13" spans="1:10" s="192" customFormat="1" ht="21.75" customHeight="1">
      <c r="A13" s="185">
        <v>2</v>
      </c>
      <c r="B13" s="186" t="s">
        <v>580</v>
      </c>
      <c r="C13" s="187" t="s">
        <v>224</v>
      </c>
      <c r="D13" s="187" t="s">
        <v>224</v>
      </c>
      <c r="E13" s="187" t="s">
        <v>224</v>
      </c>
      <c r="F13" s="188">
        <f>F14+F16+F19</f>
        <v>8423412.5399999991</v>
      </c>
      <c r="G13" s="188">
        <f>G14+G16+G19</f>
        <v>8423412.5399999991</v>
      </c>
      <c r="H13" s="189">
        <f>G13-F13</f>
        <v>0</v>
      </c>
      <c r="I13" s="190" t="s">
        <v>224</v>
      </c>
      <c r="J13" s="191"/>
    </row>
    <row r="14" spans="1:10" s="207" customFormat="1" ht="25.5">
      <c r="A14" s="200" t="s">
        <v>581</v>
      </c>
      <c r="B14" s="201" t="s">
        <v>582</v>
      </c>
      <c r="C14" s="202" t="s">
        <v>224</v>
      </c>
      <c r="D14" s="202" t="s">
        <v>224</v>
      </c>
      <c r="E14" s="202" t="s">
        <v>224</v>
      </c>
      <c r="F14" s="203">
        <f>SUM(F15:F15)</f>
        <v>7734931.1399999997</v>
      </c>
      <c r="G14" s="203">
        <f>SUM(G15:G15)</f>
        <v>7734931.1399999997</v>
      </c>
      <c r="H14" s="204">
        <f t="shared" si="0"/>
        <v>0</v>
      </c>
      <c r="I14" s="205" t="s">
        <v>224</v>
      </c>
      <c r="J14" s="206" t="s">
        <v>583</v>
      </c>
    </row>
    <row r="15" spans="1:10" s="211" customFormat="1" ht="27.75" customHeight="1">
      <c r="A15" s="208" t="s">
        <v>224</v>
      </c>
      <c r="B15" s="209" t="s">
        <v>584</v>
      </c>
      <c r="C15" s="194" t="s">
        <v>530</v>
      </c>
      <c r="D15" s="194" t="s">
        <v>585</v>
      </c>
      <c r="E15" s="194" t="s">
        <v>501</v>
      </c>
      <c r="F15" s="195">
        <v>7734931.1399999997</v>
      </c>
      <c r="G15" s="195">
        <v>7734931.1399999997</v>
      </c>
      <c r="H15" s="196">
        <f>G15-F15</f>
        <v>0</v>
      </c>
      <c r="I15" s="210"/>
      <c r="J15" s="266" t="s">
        <v>718</v>
      </c>
    </row>
    <row r="16" spans="1:10" s="213" customFormat="1" ht="27" customHeight="1">
      <c r="A16" s="200" t="s">
        <v>586</v>
      </c>
      <c r="B16" s="212" t="s">
        <v>587</v>
      </c>
      <c r="C16" s="202" t="s">
        <v>224</v>
      </c>
      <c r="D16" s="202" t="s">
        <v>224</v>
      </c>
      <c r="E16" s="202" t="s">
        <v>224</v>
      </c>
      <c r="F16" s="203">
        <f>SUM(F17:F18)</f>
        <v>338481.4</v>
      </c>
      <c r="G16" s="203">
        <f>SUM(G17:G18)</f>
        <v>338481.4</v>
      </c>
      <c r="H16" s="204">
        <f t="shared" si="0"/>
        <v>0</v>
      </c>
      <c r="I16" s="205" t="s">
        <v>224</v>
      </c>
      <c r="J16" s="206" t="s">
        <v>588</v>
      </c>
    </row>
    <row r="17" spans="1:10" s="211" customFormat="1" ht="24.75" customHeight="1">
      <c r="A17" s="208" t="s">
        <v>224</v>
      </c>
      <c r="B17" s="209" t="s">
        <v>589</v>
      </c>
      <c r="C17" s="194" t="s">
        <v>590</v>
      </c>
      <c r="D17" s="194" t="s">
        <v>591</v>
      </c>
      <c r="E17" s="194" t="s">
        <v>505</v>
      </c>
      <c r="F17" s="195">
        <v>290751.40000000002</v>
      </c>
      <c r="G17" s="195">
        <v>290751.40000000002</v>
      </c>
      <c r="H17" s="196">
        <f t="shared" si="0"/>
        <v>0</v>
      </c>
      <c r="I17" s="210"/>
      <c r="J17" s="447" t="s">
        <v>666</v>
      </c>
    </row>
    <row r="18" spans="1:10" s="211" customFormat="1">
      <c r="A18" s="208" t="s">
        <v>224</v>
      </c>
      <c r="B18" s="209" t="s">
        <v>789</v>
      </c>
      <c r="C18" s="194" t="s">
        <v>787</v>
      </c>
      <c r="D18" s="194" t="s">
        <v>585</v>
      </c>
      <c r="E18" s="194" t="s">
        <v>505</v>
      </c>
      <c r="F18" s="195">
        <v>47730</v>
      </c>
      <c r="G18" s="195">
        <v>47730</v>
      </c>
      <c r="H18" s="196">
        <f t="shared" si="0"/>
        <v>0</v>
      </c>
      <c r="I18" s="210"/>
      <c r="J18" s="447"/>
    </row>
    <row r="19" spans="1:10" s="213" customFormat="1" ht="27" customHeight="1">
      <c r="A19" s="200" t="s">
        <v>594</v>
      </c>
      <c r="B19" s="212" t="s">
        <v>595</v>
      </c>
      <c r="C19" s="202" t="s">
        <v>224</v>
      </c>
      <c r="D19" s="202" t="s">
        <v>224</v>
      </c>
      <c r="E19" s="202" t="s">
        <v>224</v>
      </c>
      <c r="F19" s="203">
        <f>SUM(F20:F24)</f>
        <v>350000</v>
      </c>
      <c r="G19" s="203">
        <f>SUM(G20:G24)</f>
        <v>350000</v>
      </c>
      <c r="H19" s="204">
        <f t="shared" si="0"/>
        <v>0</v>
      </c>
      <c r="I19" s="205" t="s">
        <v>224</v>
      </c>
      <c r="J19" s="206" t="s">
        <v>596</v>
      </c>
    </row>
    <row r="20" spans="1:10">
      <c r="A20" s="208" t="s">
        <v>224</v>
      </c>
      <c r="B20" s="209" t="s">
        <v>597</v>
      </c>
      <c r="C20" s="194" t="s">
        <v>529</v>
      </c>
      <c r="D20" s="194" t="s">
        <v>585</v>
      </c>
      <c r="E20" s="194" t="s">
        <v>499</v>
      </c>
      <c r="F20" s="195"/>
      <c r="G20" s="195"/>
      <c r="H20" s="196">
        <f t="shared" si="0"/>
        <v>0</v>
      </c>
      <c r="I20" s="197"/>
      <c r="J20" s="448" t="s">
        <v>666</v>
      </c>
    </row>
    <row r="21" spans="1:10">
      <c r="A21" s="208" t="s">
        <v>224</v>
      </c>
      <c r="B21" s="209" t="s">
        <v>598</v>
      </c>
      <c r="C21" s="194" t="s">
        <v>529</v>
      </c>
      <c r="D21" s="194" t="s">
        <v>585</v>
      </c>
      <c r="E21" s="194" t="s">
        <v>501</v>
      </c>
      <c r="F21" s="195">
        <v>370000</v>
      </c>
      <c r="G21" s="195">
        <v>370000</v>
      </c>
      <c r="H21" s="196">
        <f t="shared" si="0"/>
        <v>0</v>
      </c>
      <c r="I21" s="197"/>
      <c r="J21" s="448"/>
    </row>
    <row r="22" spans="1:10">
      <c r="A22" s="208" t="s">
        <v>224</v>
      </c>
      <c r="B22" s="209" t="s">
        <v>599</v>
      </c>
      <c r="C22" s="194" t="s">
        <v>529</v>
      </c>
      <c r="D22" s="194" t="s">
        <v>585</v>
      </c>
      <c r="E22" s="194" t="s">
        <v>502</v>
      </c>
      <c r="F22" s="195"/>
      <c r="G22" s="195"/>
      <c r="H22" s="196">
        <f t="shared" si="0"/>
        <v>0</v>
      </c>
      <c r="I22" s="197"/>
      <c r="J22" s="448"/>
    </row>
    <row r="23" spans="1:10" ht="38.25">
      <c r="A23" s="208" t="s">
        <v>224</v>
      </c>
      <c r="B23" s="209" t="s">
        <v>600</v>
      </c>
      <c r="C23" s="194" t="s">
        <v>529</v>
      </c>
      <c r="D23" s="194" t="s">
        <v>585</v>
      </c>
      <c r="E23" s="194" t="s">
        <v>559</v>
      </c>
      <c r="F23" s="195"/>
      <c r="G23" s="195"/>
      <c r="H23" s="196">
        <f t="shared" si="0"/>
        <v>0</v>
      </c>
      <c r="I23" s="197"/>
      <c r="J23" s="448"/>
    </row>
    <row r="24" spans="1:10">
      <c r="A24" s="208" t="s">
        <v>224</v>
      </c>
      <c r="B24" s="214" t="s">
        <v>601</v>
      </c>
      <c r="C24" s="194" t="s">
        <v>529</v>
      </c>
      <c r="D24" s="194" t="s">
        <v>585</v>
      </c>
      <c r="E24" s="194" t="s">
        <v>512</v>
      </c>
      <c r="F24" s="195">
        <v>-20000</v>
      </c>
      <c r="G24" s="195">
        <v>-20000</v>
      </c>
      <c r="H24" s="196">
        <f t="shared" si="0"/>
        <v>0</v>
      </c>
      <c r="I24" s="197"/>
      <c r="J24" s="448"/>
    </row>
    <row r="25" spans="1:10" s="192" customFormat="1" ht="20.25" customHeight="1">
      <c r="A25" s="185" t="s">
        <v>7</v>
      </c>
      <c r="B25" s="186" t="s">
        <v>602</v>
      </c>
      <c r="C25" s="187" t="s">
        <v>224</v>
      </c>
      <c r="D25" s="187" t="s">
        <v>224</v>
      </c>
      <c r="E25" s="187" t="s">
        <v>224</v>
      </c>
      <c r="F25" s="215">
        <f>F26+F60+F100</f>
        <v>8423402.5399999991</v>
      </c>
      <c r="G25" s="215">
        <f>G26+G60+G100</f>
        <v>8423402.5399999991</v>
      </c>
      <c r="H25" s="189">
        <f t="shared" si="0"/>
        <v>0</v>
      </c>
      <c r="I25" s="215" t="s">
        <v>224</v>
      </c>
      <c r="J25" s="191"/>
    </row>
    <row r="26" spans="1:10" s="218" customFormat="1" ht="24.75" customHeight="1">
      <c r="A26" s="200" t="s">
        <v>603</v>
      </c>
      <c r="B26" s="201" t="s">
        <v>584</v>
      </c>
      <c r="C26" s="202" t="s">
        <v>224</v>
      </c>
      <c r="D26" s="202" t="s">
        <v>224</v>
      </c>
      <c r="E26" s="202" t="s">
        <v>224</v>
      </c>
      <c r="F26" s="216">
        <f>F27+F28+F30+F31+F32+F33+F34+F35+F44+F45+F46+F47+F48+F51+F52+F29</f>
        <v>7734921.1399999997</v>
      </c>
      <c r="G26" s="216">
        <f>G27+G28+G30+G31+G32+G33+G34+G35+G44+G45+G46+G47+G48+G51+G52+G29</f>
        <v>7734921.1399999997</v>
      </c>
      <c r="H26" s="204">
        <f t="shared" si="0"/>
        <v>0</v>
      </c>
      <c r="I26" s="216" t="s">
        <v>224</v>
      </c>
      <c r="J26" s="217"/>
    </row>
    <row r="27" spans="1:10">
      <c r="A27" s="208" t="s">
        <v>224</v>
      </c>
      <c r="B27" s="209" t="s">
        <v>604</v>
      </c>
      <c r="C27" s="194" t="s">
        <v>530</v>
      </c>
      <c r="D27" s="194" t="s">
        <v>585</v>
      </c>
      <c r="E27" s="194" t="s">
        <v>605</v>
      </c>
      <c r="F27" s="193">
        <v>4670261.55</v>
      </c>
      <c r="G27" s="193">
        <v>4670261.55</v>
      </c>
      <c r="H27" s="196">
        <f t="shared" si="0"/>
        <v>0</v>
      </c>
      <c r="I27" s="210"/>
      <c r="J27" s="198"/>
    </row>
    <row r="28" spans="1:10">
      <c r="A28" s="208" t="s">
        <v>224</v>
      </c>
      <c r="B28" s="209" t="s">
        <v>606</v>
      </c>
      <c r="C28" s="194" t="s">
        <v>530</v>
      </c>
      <c r="D28" s="194" t="s">
        <v>585</v>
      </c>
      <c r="E28" s="194" t="s">
        <v>607</v>
      </c>
      <c r="F28" s="193">
        <v>48169.919999999998</v>
      </c>
      <c r="G28" s="193">
        <v>48169.919999999998</v>
      </c>
      <c r="H28" s="196">
        <f t="shared" si="0"/>
        <v>0</v>
      </c>
      <c r="I28" s="210"/>
      <c r="J28" s="198"/>
    </row>
    <row r="29" spans="1:10" ht="25.5">
      <c r="A29" s="208" t="s">
        <v>224</v>
      </c>
      <c r="B29" s="209" t="s">
        <v>608</v>
      </c>
      <c r="C29" s="194" t="s">
        <v>530</v>
      </c>
      <c r="D29" s="194" t="s">
        <v>585</v>
      </c>
      <c r="E29" s="194" t="s">
        <v>714</v>
      </c>
      <c r="F29" s="193">
        <v>30000</v>
      </c>
      <c r="G29" s="193">
        <v>30000</v>
      </c>
      <c r="H29" s="196">
        <f t="shared" si="0"/>
        <v>0</v>
      </c>
      <c r="I29" s="210"/>
      <c r="J29" s="198"/>
    </row>
    <row r="30" spans="1:10" ht="15" customHeight="1">
      <c r="A30" s="208" t="s">
        <v>224</v>
      </c>
      <c r="B30" s="209" t="s">
        <v>608</v>
      </c>
      <c r="C30" s="194" t="s">
        <v>530</v>
      </c>
      <c r="D30" s="194" t="s">
        <v>585</v>
      </c>
      <c r="E30" s="194" t="s">
        <v>609</v>
      </c>
      <c r="F30" s="193">
        <v>55000</v>
      </c>
      <c r="G30" s="193">
        <v>55000</v>
      </c>
      <c r="H30" s="196">
        <f t="shared" si="0"/>
        <v>0</v>
      </c>
      <c r="I30" s="193"/>
      <c r="J30" s="198"/>
    </row>
    <row r="31" spans="1:10" ht="25.5">
      <c r="A31" s="208" t="s">
        <v>224</v>
      </c>
      <c r="B31" s="209" t="s">
        <v>610</v>
      </c>
      <c r="C31" s="194" t="s">
        <v>530</v>
      </c>
      <c r="D31" s="194" t="s">
        <v>585</v>
      </c>
      <c r="E31" s="194" t="s">
        <v>611</v>
      </c>
      <c r="F31" s="193"/>
      <c r="G31" s="193"/>
      <c r="H31" s="196">
        <f t="shared" si="0"/>
        <v>0</v>
      </c>
      <c r="I31" s="193"/>
      <c r="J31" s="198"/>
    </row>
    <row r="32" spans="1:10">
      <c r="A32" s="208" t="s">
        <v>224</v>
      </c>
      <c r="B32" s="209" t="s">
        <v>612</v>
      </c>
      <c r="C32" s="194" t="s">
        <v>530</v>
      </c>
      <c r="D32" s="194" t="s">
        <v>585</v>
      </c>
      <c r="E32" s="194" t="s">
        <v>613</v>
      </c>
      <c r="F32" s="193">
        <v>1410418.98</v>
      </c>
      <c r="G32" s="193">
        <v>1410418.98</v>
      </c>
      <c r="H32" s="196">
        <f t="shared" si="0"/>
        <v>0</v>
      </c>
      <c r="I32" s="210"/>
      <c r="J32" s="198"/>
    </row>
    <row r="33" spans="1:10">
      <c r="A33" s="208" t="s">
        <v>224</v>
      </c>
      <c r="B33" s="209" t="s">
        <v>296</v>
      </c>
      <c r="C33" s="194" t="s">
        <v>530</v>
      </c>
      <c r="D33" s="194" t="s">
        <v>585</v>
      </c>
      <c r="E33" s="194" t="s">
        <v>614</v>
      </c>
      <c r="F33" s="193">
        <v>29999.88</v>
      </c>
      <c r="G33" s="193">
        <v>29999.88</v>
      </c>
      <c r="H33" s="196">
        <f t="shared" si="0"/>
        <v>0</v>
      </c>
      <c r="I33" s="193"/>
      <c r="J33" s="198"/>
    </row>
    <row r="34" spans="1:10">
      <c r="A34" s="208" t="s">
        <v>224</v>
      </c>
      <c r="B34" s="209" t="s">
        <v>175</v>
      </c>
      <c r="C34" s="194" t="s">
        <v>530</v>
      </c>
      <c r="D34" s="194" t="s">
        <v>585</v>
      </c>
      <c r="E34" s="194" t="s">
        <v>615</v>
      </c>
      <c r="F34" s="193">
        <v>15600</v>
      </c>
      <c r="G34" s="193">
        <v>15600</v>
      </c>
      <c r="H34" s="196">
        <f t="shared" si="0"/>
        <v>0</v>
      </c>
      <c r="I34" s="193"/>
      <c r="J34" s="198"/>
    </row>
    <row r="35" spans="1:10">
      <c r="A35" s="208" t="s">
        <v>224</v>
      </c>
      <c r="B35" s="209" t="s">
        <v>616</v>
      </c>
      <c r="C35" s="194" t="s">
        <v>224</v>
      </c>
      <c r="D35" s="194" t="s">
        <v>224</v>
      </c>
      <c r="E35" s="194" t="s">
        <v>513</v>
      </c>
      <c r="F35" s="193">
        <f>SUM(F36:F37)</f>
        <v>40597.300000000003</v>
      </c>
      <c r="G35" s="193">
        <f>SUM(G36:G37)</f>
        <v>40597.300000000003</v>
      </c>
      <c r="H35" s="196">
        <f t="shared" si="0"/>
        <v>0</v>
      </c>
      <c r="I35" s="193"/>
      <c r="J35" s="198"/>
    </row>
    <row r="36" spans="1:10">
      <c r="A36" s="208" t="s">
        <v>224</v>
      </c>
      <c r="B36" s="209" t="s">
        <v>616</v>
      </c>
      <c r="C36" s="194" t="s">
        <v>224</v>
      </c>
      <c r="D36" s="194" t="s">
        <v>224</v>
      </c>
      <c r="E36" s="194" t="s">
        <v>617</v>
      </c>
      <c r="F36" s="193">
        <f>F38+F39</f>
        <v>0</v>
      </c>
      <c r="G36" s="193">
        <f>G38+G39</f>
        <v>0</v>
      </c>
      <c r="H36" s="196">
        <f t="shared" si="0"/>
        <v>0</v>
      </c>
      <c r="I36" s="193"/>
      <c r="J36" s="198"/>
    </row>
    <row r="37" spans="1:10">
      <c r="A37" s="208" t="s">
        <v>224</v>
      </c>
      <c r="B37" s="209" t="s">
        <v>616</v>
      </c>
      <c r="C37" s="194" t="s">
        <v>224</v>
      </c>
      <c r="D37" s="194" t="s">
        <v>224</v>
      </c>
      <c r="E37" s="194" t="s">
        <v>618</v>
      </c>
      <c r="F37" s="193">
        <f>F40+F41+F42+F43</f>
        <v>40597.300000000003</v>
      </c>
      <c r="G37" s="193">
        <f>G40+G41+G42+G43</f>
        <v>40597.300000000003</v>
      </c>
      <c r="H37" s="196">
        <f t="shared" si="0"/>
        <v>0</v>
      </c>
      <c r="I37" s="193"/>
      <c r="J37" s="198"/>
    </row>
    <row r="38" spans="1:10">
      <c r="A38" s="208" t="s">
        <v>224</v>
      </c>
      <c r="B38" s="209" t="s">
        <v>619</v>
      </c>
      <c r="C38" s="194" t="s">
        <v>530</v>
      </c>
      <c r="D38" s="194" t="s">
        <v>585</v>
      </c>
      <c r="E38" s="194" t="s">
        <v>617</v>
      </c>
      <c r="F38" s="193"/>
      <c r="G38" s="193"/>
      <c r="H38" s="196">
        <f t="shared" si="0"/>
        <v>0</v>
      </c>
      <c r="I38" s="193"/>
      <c r="J38" s="198"/>
    </row>
    <row r="39" spans="1:10">
      <c r="A39" s="208" t="s">
        <v>224</v>
      </c>
      <c r="B39" s="209" t="s">
        <v>620</v>
      </c>
      <c r="C39" s="194" t="s">
        <v>530</v>
      </c>
      <c r="D39" s="194" t="s">
        <v>585</v>
      </c>
      <c r="E39" s="194" t="s">
        <v>617</v>
      </c>
      <c r="F39" s="193"/>
      <c r="G39" s="193"/>
      <c r="H39" s="196">
        <f t="shared" si="0"/>
        <v>0</v>
      </c>
      <c r="I39" s="193"/>
      <c r="J39" s="198"/>
    </row>
    <row r="40" spans="1:10">
      <c r="A40" s="208" t="s">
        <v>224</v>
      </c>
      <c r="B40" s="209" t="s">
        <v>621</v>
      </c>
      <c r="C40" s="194" t="s">
        <v>530</v>
      </c>
      <c r="D40" s="194" t="s">
        <v>585</v>
      </c>
      <c r="E40" s="194" t="s">
        <v>618</v>
      </c>
      <c r="F40" s="193"/>
      <c r="G40" s="193"/>
      <c r="H40" s="196">
        <f t="shared" si="0"/>
        <v>0</v>
      </c>
      <c r="I40" s="193"/>
      <c r="J40" s="198"/>
    </row>
    <row r="41" spans="1:10">
      <c r="A41" s="208" t="s">
        <v>224</v>
      </c>
      <c r="B41" s="209" t="s">
        <v>622</v>
      </c>
      <c r="C41" s="194" t="s">
        <v>530</v>
      </c>
      <c r="D41" s="194" t="s">
        <v>585</v>
      </c>
      <c r="E41" s="194" t="s">
        <v>618</v>
      </c>
      <c r="F41" s="193"/>
      <c r="G41" s="193"/>
      <c r="H41" s="196">
        <f t="shared" si="0"/>
        <v>0</v>
      </c>
      <c r="I41" s="193"/>
      <c r="J41" s="198"/>
    </row>
    <row r="42" spans="1:10">
      <c r="A42" s="208" t="s">
        <v>224</v>
      </c>
      <c r="B42" s="209" t="s">
        <v>623</v>
      </c>
      <c r="C42" s="194" t="s">
        <v>530</v>
      </c>
      <c r="D42" s="194" t="s">
        <v>585</v>
      </c>
      <c r="E42" s="194" t="s">
        <v>618</v>
      </c>
      <c r="F42" s="193"/>
      <c r="G42" s="193"/>
      <c r="H42" s="196">
        <f t="shared" si="0"/>
        <v>0</v>
      </c>
      <c r="I42" s="193"/>
      <c r="J42" s="198"/>
    </row>
    <row r="43" spans="1:10">
      <c r="A43" s="208" t="s">
        <v>224</v>
      </c>
      <c r="B43" s="209" t="s">
        <v>410</v>
      </c>
      <c r="C43" s="194" t="s">
        <v>530</v>
      </c>
      <c r="D43" s="194" t="s">
        <v>585</v>
      </c>
      <c r="E43" s="194" t="s">
        <v>618</v>
      </c>
      <c r="F43" s="193">
        <v>40597.300000000003</v>
      </c>
      <c r="G43" s="193">
        <v>40597.300000000003</v>
      </c>
      <c r="H43" s="196">
        <f t="shared" si="0"/>
        <v>0</v>
      </c>
      <c r="I43" s="193"/>
      <c r="J43" s="198"/>
    </row>
    <row r="44" spans="1:10">
      <c r="A44" s="208" t="s">
        <v>224</v>
      </c>
      <c r="B44" s="209" t="s">
        <v>179</v>
      </c>
      <c r="C44" s="194" t="s">
        <v>530</v>
      </c>
      <c r="D44" s="194" t="s">
        <v>585</v>
      </c>
      <c r="E44" s="194" t="s">
        <v>624</v>
      </c>
      <c r="F44" s="193">
        <v>18000</v>
      </c>
      <c r="G44" s="193">
        <v>18000</v>
      </c>
      <c r="H44" s="196">
        <f t="shared" si="0"/>
        <v>0</v>
      </c>
      <c r="I44" s="193"/>
      <c r="J44" s="198"/>
    </row>
    <row r="45" spans="1:10">
      <c r="A45" s="208" t="s">
        <v>224</v>
      </c>
      <c r="B45" s="209" t="s">
        <v>625</v>
      </c>
      <c r="C45" s="194" t="s">
        <v>530</v>
      </c>
      <c r="D45" s="194" t="s">
        <v>585</v>
      </c>
      <c r="E45" s="194" t="s">
        <v>626</v>
      </c>
      <c r="F45" s="193">
        <v>111000</v>
      </c>
      <c r="G45" s="193">
        <v>111000</v>
      </c>
      <c r="H45" s="196">
        <f t="shared" si="0"/>
        <v>0</v>
      </c>
      <c r="I45" s="193"/>
      <c r="J45" s="198"/>
    </row>
    <row r="46" spans="1:10">
      <c r="A46" s="208" t="s">
        <v>224</v>
      </c>
      <c r="B46" s="209" t="s">
        <v>627</v>
      </c>
      <c r="C46" s="194" t="s">
        <v>530</v>
      </c>
      <c r="D46" s="194" t="s">
        <v>585</v>
      </c>
      <c r="E46" s="194" t="s">
        <v>628</v>
      </c>
      <c r="F46" s="193">
        <v>124000</v>
      </c>
      <c r="G46" s="193">
        <v>124000</v>
      </c>
      <c r="H46" s="196">
        <f t="shared" si="0"/>
        <v>0</v>
      </c>
      <c r="I46" s="193"/>
      <c r="J46" s="198"/>
    </row>
    <row r="47" spans="1:10">
      <c r="A47" s="208" t="s">
        <v>224</v>
      </c>
      <c r="B47" s="209" t="s">
        <v>629</v>
      </c>
      <c r="C47" s="194" t="s">
        <v>530</v>
      </c>
      <c r="D47" s="194" t="s">
        <v>585</v>
      </c>
      <c r="E47" s="194" t="s">
        <v>630</v>
      </c>
      <c r="F47" s="193">
        <v>12000</v>
      </c>
      <c r="G47" s="193">
        <v>12000</v>
      </c>
      <c r="H47" s="196">
        <f t="shared" si="0"/>
        <v>0</v>
      </c>
      <c r="I47" s="193"/>
      <c r="J47" s="198"/>
    </row>
    <row r="48" spans="1:10">
      <c r="A48" s="208" t="s">
        <v>224</v>
      </c>
      <c r="B48" s="209" t="s">
        <v>631</v>
      </c>
      <c r="C48" s="194" t="s">
        <v>224</v>
      </c>
      <c r="D48" s="194" t="s">
        <v>224</v>
      </c>
      <c r="E48" s="194" t="s">
        <v>632</v>
      </c>
      <c r="F48" s="193">
        <f>SUM(F49:F50)</f>
        <v>0</v>
      </c>
      <c r="G48" s="193">
        <f>SUM(G49:G50)</f>
        <v>0</v>
      </c>
      <c r="H48" s="196">
        <f t="shared" si="0"/>
        <v>0</v>
      </c>
      <c r="I48" s="193"/>
      <c r="J48" s="198"/>
    </row>
    <row r="49" spans="1:10">
      <c r="A49" s="208" t="s">
        <v>224</v>
      </c>
      <c r="B49" s="209" t="s">
        <v>633</v>
      </c>
      <c r="C49" s="194" t="s">
        <v>530</v>
      </c>
      <c r="D49" s="194" t="s">
        <v>585</v>
      </c>
      <c r="E49" s="194" t="s">
        <v>634</v>
      </c>
      <c r="F49" s="193"/>
      <c r="G49" s="193"/>
      <c r="H49" s="196">
        <f t="shared" si="0"/>
        <v>0</v>
      </c>
      <c r="I49" s="193"/>
      <c r="J49" s="198"/>
    </row>
    <row r="50" spans="1:10">
      <c r="A50" s="208" t="s">
        <v>224</v>
      </c>
      <c r="B50" s="209" t="s">
        <v>635</v>
      </c>
      <c r="C50" s="194" t="s">
        <v>530</v>
      </c>
      <c r="D50" s="194" t="s">
        <v>585</v>
      </c>
      <c r="E50" s="194" t="s">
        <v>634</v>
      </c>
      <c r="F50" s="193"/>
      <c r="G50" s="193"/>
      <c r="H50" s="196">
        <f t="shared" si="0"/>
        <v>0</v>
      </c>
      <c r="I50" s="193"/>
      <c r="J50" s="198"/>
    </row>
    <row r="51" spans="1:10">
      <c r="A51" s="208" t="s">
        <v>224</v>
      </c>
      <c r="B51" s="209" t="s">
        <v>184</v>
      </c>
      <c r="C51" s="194" t="s">
        <v>530</v>
      </c>
      <c r="D51" s="194" t="s">
        <v>585</v>
      </c>
      <c r="E51" s="194" t="s">
        <v>636</v>
      </c>
      <c r="F51" s="193">
        <v>144289.44</v>
      </c>
      <c r="G51" s="193">
        <v>144289.44</v>
      </c>
      <c r="H51" s="196">
        <f t="shared" si="0"/>
        <v>0</v>
      </c>
      <c r="I51" s="193"/>
      <c r="J51" s="198"/>
    </row>
    <row r="52" spans="1:10">
      <c r="A52" s="208" t="s">
        <v>224</v>
      </c>
      <c r="B52" s="209" t="s">
        <v>637</v>
      </c>
      <c r="C52" s="194" t="s">
        <v>224</v>
      </c>
      <c r="D52" s="194" t="s">
        <v>224</v>
      </c>
      <c r="E52" s="194" t="s">
        <v>638</v>
      </c>
      <c r="F52" s="193">
        <f>SUM(F53:F59)</f>
        <v>1025584.07</v>
      </c>
      <c r="G52" s="193">
        <f>SUM(G53:G59)</f>
        <v>1025584.07</v>
      </c>
      <c r="H52" s="196">
        <f t="shared" si="0"/>
        <v>0</v>
      </c>
      <c r="I52" s="193"/>
      <c r="J52" s="198"/>
    </row>
    <row r="53" spans="1:10" ht="26.25" customHeight="1">
      <c r="A53" s="208" t="s">
        <v>224</v>
      </c>
      <c r="B53" s="209" t="s">
        <v>185</v>
      </c>
      <c r="C53" s="194" t="s">
        <v>530</v>
      </c>
      <c r="D53" s="194" t="s">
        <v>585</v>
      </c>
      <c r="E53" s="194" t="s">
        <v>639</v>
      </c>
      <c r="F53" s="193">
        <v>22996.03</v>
      </c>
      <c r="G53" s="193">
        <v>22996.03</v>
      </c>
      <c r="H53" s="196">
        <f t="shared" si="0"/>
        <v>0</v>
      </c>
      <c r="I53" s="193"/>
      <c r="J53" s="198"/>
    </row>
    <row r="54" spans="1:10">
      <c r="A54" s="208" t="s">
        <v>224</v>
      </c>
      <c r="B54" s="209" t="s">
        <v>186</v>
      </c>
      <c r="C54" s="194" t="s">
        <v>530</v>
      </c>
      <c r="D54" s="194" t="s">
        <v>585</v>
      </c>
      <c r="E54" s="194" t="s">
        <v>640</v>
      </c>
      <c r="F54" s="193"/>
      <c r="G54" s="193"/>
      <c r="H54" s="196">
        <f t="shared" si="0"/>
        <v>0</v>
      </c>
      <c r="I54" s="193"/>
      <c r="J54" s="198"/>
    </row>
    <row r="55" spans="1:10">
      <c r="A55" s="208" t="s">
        <v>224</v>
      </c>
      <c r="B55" s="209" t="s">
        <v>187</v>
      </c>
      <c r="C55" s="194" t="s">
        <v>530</v>
      </c>
      <c r="D55" s="194" t="s">
        <v>585</v>
      </c>
      <c r="E55" s="194" t="s">
        <v>641</v>
      </c>
      <c r="F55" s="193">
        <v>60621</v>
      </c>
      <c r="G55" s="193">
        <v>60621</v>
      </c>
      <c r="H55" s="196">
        <f t="shared" si="0"/>
        <v>0</v>
      </c>
      <c r="I55" s="193"/>
      <c r="J55" s="198"/>
    </row>
    <row r="56" spans="1:10">
      <c r="A56" s="208" t="s">
        <v>224</v>
      </c>
      <c r="B56" s="209" t="s">
        <v>188</v>
      </c>
      <c r="C56" s="194" t="s">
        <v>530</v>
      </c>
      <c r="D56" s="194" t="s">
        <v>585</v>
      </c>
      <c r="E56" s="194" t="s">
        <v>642</v>
      </c>
      <c r="F56" s="193">
        <v>11111</v>
      </c>
      <c r="G56" s="193">
        <v>11111</v>
      </c>
      <c r="H56" s="196">
        <f>G56-F56</f>
        <v>0</v>
      </c>
      <c r="I56" s="193"/>
      <c r="J56" s="198"/>
    </row>
    <row r="57" spans="1:10">
      <c r="A57" s="208" t="s">
        <v>224</v>
      </c>
      <c r="B57" s="209" t="s">
        <v>189</v>
      </c>
      <c r="C57" s="194" t="s">
        <v>530</v>
      </c>
      <c r="D57" s="194" t="s">
        <v>585</v>
      </c>
      <c r="E57" s="194" t="s">
        <v>643</v>
      </c>
      <c r="F57" s="193">
        <v>19489.36</v>
      </c>
      <c r="G57" s="193">
        <v>19489.36</v>
      </c>
      <c r="H57" s="196">
        <f>G57-F57</f>
        <v>0</v>
      </c>
      <c r="I57" s="193"/>
      <c r="J57" s="198"/>
    </row>
    <row r="58" spans="1:10">
      <c r="A58" s="208" t="s">
        <v>224</v>
      </c>
      <c r="B58" s="209" t="s">
        <v>644</v>
      </c>
      <c r="C58" s="194" t="s">
        <v>530</v>
      </c>
      <c r="D58" s="194" t="s">
        <v>585</v>
      </c>
      <c r="E58" s="194" t="s">
        <v>645</v>
      </c>
      <c r="F58" s="193">
        <v>281315.08</v>
      </c>
      <c r="G58" s="193">
        <v>281315.08</v>
      </c>
      <c r="H58" s="196">
        <f>G58-F58</f>
        <v>0</v>
      </c>
      <c r="I58" s="193"/>
      <c r="J58" s="198"/>
    </row>
    <row r="59" spans="1:10" ht="29.25" customHeight="1">
      <c r="A59" s="208" t="s">
        <v>224</v>
      </c>
      <c r="B59" s="209" t="s">
        <v>191</v>
      </c>
      <c r="C59" s="194" t="s">
        <v>530</v>
      </c>
      <c r="D59" s="194" t="s">
        <v>585</v>
      </c>
      <c r="E59" s="194" t="s">
        <v>646</v>
      </c>
      <c r="F59" s="193">
        <v>630051.6</v>
      </c>
      <c r="G59" s="193">
        <v>630051.6</v>
      </c>
      <c r="H59" s="196">
        <f>G59-F59</f>
        <v>0</v>
      </c>
      <c r="I59" s="193"/>
      <c r="J59" s="198"/>
    </row>
    <row r="60" spans="1:10" s="220" customFormat="1" ht="25.5" customHeight="1">
      <c r="A60" s="200" t="s">
        <v>647</v>
      </c>
      <c r="B60" s="212" t="s">
        <v>649</v>
      </c>
      <c r="C60" s="202" t="s">
        <v>224</v>
      </c>
      <c r="D60" s="202" t="s">
        <v>224</v>
      </c>
      <c r="E60" s="202" t="s">
        <v>224</v>
      </c>
      <c r="F60" s="216">
        <f>SUM(F61:F64)</f>
        <v>338481.4</v>
      </c>
      <c r="G60" s="216">
        <f>SUM(G61:G64)</f>
        <v>338481.4</v>
      </c>
      <c r="H60" s="204">
        <f t="shared" ref="H60:H111" si="1">G60-F60</f>
        <v>0</v>
      </c>
      <c r="I60" s="205" t="s">
        <v>224</v>
      </c>
      <c r="J60" s="219"/>
    </row>
    <row r="61" spans="1:10" s="223" customFormat="1">
      <c r="A61" s="208" t="s">
        <v>224</v>
      </c>
      <c r="B61" s="199" t="s">
        <v>224</v>
      </c>
      <c r="C61" s="194" t="s">
        <v>590</v>
      </c>
      <c r="D61" s="194" t="s">
        <v>224</v>
      </c>
      <c r="E61" s="194" t="s">
        <v>224</v>
      </c>
      <c r="F61" s="221">
        <f>F71+F83+F98+F99</f>
        <v>290751.40000000002</v>
      </c>
      <c r="G61" s="221">
        <f>G71+G83+G98+G99</f>
        <v>290751.40000000002</v>
      </c>
      <c r="H61" s="222">
        <f t="shared" si="1"/>
        <v>0</v>
      </c>
      <c r="I61" s="193"/>
      <c r="J61" s="448" t="s">
        <v>666</v>
      </c>
    </row>
    <row r="62" spans="1:10" s="223" customFormat="1">
      <c r="A62" s="208" t="s">
        <v>224</v>
      </c>
      <c r="B62" s="199" t="s">
        <v>224</v>
      </c>
      <c r="C62" s="194" t="s">
        <v>787</v>
      </c>
      <c r="D62" s="194" t="s">
        <v>224</v>
      </c>
      <c r="E62" s="194" t="s">
        <v>224</v>
      </c>
      <c r="F62" s="221">
        <f>F65+F69</f>
        <v>47730</v>
      </c>
      <c r="G62" s="221">
        <f>G65+G69</f>
        <v>47730</v>
      </c>
      <c r="H62" s="222">
        <f t="shared" si="1"/>
        <v>0</v>
      </c>
      <c r="I62" s="193"/>
      <c r="J62" s="448"/>
    </row>
    <row r="63" spans="1:10" s="223" customFormat="1">
      <c r="A63" s="208" t="s">
        <v>224</v>
      </c>
      <c r="B63" s="199" t="s">
        <v>224</v>
      </c>
      <c r="C63" s="194" t="s">
        <v>592</v>
      </c>
      <c r="D63" s="194" t="s">
        <v>224</v>
      </c>
      <c r="E63" s="194" t="s">
        <v>224</v>
      </c>
      <c r="F63" s="221"/>
      <c r="G63" s="221"/>
      <c r="H63" s="222">
        <f t="shared" si="1"/>
        <v>0</v>
      </c>
      <c r="I63" s="210"/>
      <c r="J63" s="448"/>
    </row>
    <row r="64" spans="1:10" s="223" customFormat="1">
      <c r="A64" s="208" t="s">
        <v>224</v>
      </c>
      <c r="B64" s="199" t="s">
        <v>224</v>
      </c>
      <c r="C64" s="194" t="s">
        <v>593</v>
      </c>
      <c r="D64" s="194" t="s">
        <v>224</v>
      </c>
      <c r="E64" s="194" t="s">
        <v>224</v>
      </c>
      <c r="F64" s="221"/>
      <c r="G64" s="221"/>
      <c r="H64" s="222">
        <f t="shared" si="1"/>
        <v>0</v>
      </c>
      <c r="I64" s="210"/>
      <c r="J64" s="448"/>
    </row>
    <row r="65" spans="1:10">
      <c r="A65" s="208" t="s">
        <v>224</v>
      </c>
      <c r="B65" s="209" t="s">
        <v>604</v>
      </c>
      <c r="C65" s="194" t="s">
        <v>787</v>
      </c>
      <c r="D65" s="194" t="s">
        <v>585</v>
      </c>
      <c r="E65" s="194" t="s">
        <v>605</v>
      </c>
      <c r="F65" s="193">
        <v>36658.980000000003</v>
      </c>
      <c r="G65" s="193">
        <v>36658.980000000003</v>
      </c>
      <c r="H65" s="196">
        <f t="shared" si="1"/>
        <v>0</v>
      </c>
      <c r="I65" s="193"/>
      <c r="J65" s="198"/>
    </row>
    <row r="66" spans="1:10">
      <c r="A66" s="208" t="s">
        <v>224</v>
      </c>
      <c r="B66" s="209" t="s">
        <v>606</v>
      </c>
      <c r="C66" s="194"/>
      <c r="D66" s="194"/>
      <c r="E66" s="194" t="s">
        <v>607</v>
      </c>
      <c r="F66" s="193"/>
      <c r="G66" s="193"/>
      <c r="H66" s="196">
        <f t="shared" si="1"/>
        <v>0</v>
      </c>
      <c r="I66" s="193"/>
      <c r="J66" s="198"/>
    </row>
    <row r="67" spans="1:10" ht="14.25" customHeight="1">
      <c r="A67" s="208" t="s">
        <v>224</v>
      </c>
      <c r="B67" s="209" t="s">
        <v>608</v>
      </c>
      <c r="C67" s="194"/>
      <c r="D67" s="194"/>
      <c r="E67" s="194" t="s">
        <v>609</v>
      </c>
      <c r="F67" s="193"/>
      <c r="G67" s="193"/>
      <c r="H67" s="196">
        <f t="shared" si="1"/>
        <v>0</v>
      </c>
      <c r="I67" s="193"/>
      <c r="J67" s="198"/>
    </row>
    <row r="68" spans="1:10" ht="28.5" customHeight="1">
      <c r="A68" s="208" t="s">
        <v>224</v>
      </c>
      <c r="B68" s="209" t="s">
        <v>610</v>
      </c>
      <c r="C68" s="194"/>
      <c r="D68" s="194"/>
      <c r="E68" s="194" t="s">
        <v>611</v>
      </c>
      <c r="F68" s="193"/>
      <c r="G68" s="193"/>
      <c r="H68" s="196">
        <f t="shared" si="1"/>
        <v>0</v>
      </c>
      <c r="I68" s="193"/>
      <c r="J68" s="198"/>
    </row>
    <row r="69" spans="1:10">
      <c r="A69" s="208" t="s">
        <v>224</v>
      </c>
      <c r="B69" s="209" t="s">
        <v>612</v>
      </c>
      <c r="C69" s="194" t="s">
        <v>787</v>
      </c>
      <c r="D69" s="194" t="s">
        <v>585</v>
      </c>
      <c r="E69" s="194" t="s">
        <v>613</v>
      </c>
      <c r="F69" s="193">
        <v>11071.02</v>
      </c>
      <c r="G69" s="193">
        <v>11071.02</v>
      </c>
      <c r="H69" s="196">
        <f t="shared" si="1"/>
        <v>0</v>
      </c>
      <c r="I69" s="193"/>
      <c r="J69" s="198"/>
    </row>
    <row r="70" spans="1:10">
      <c r="A70" s="208" t="s">
        <v>224</v>
      </c>
      <c r="B70" s="209" t="s">
        <v>296</v>
      </c>
      <c r="C70" s="194"/>
      <c r="D70" s="194"/>
      <c r="E70" s="194" t="s">
        <v>614</v>
      </c>
      <c r="F70" s="193"/>
      <c r="G70" s="193"/>
      <c r="H70" s="196">
        <f t="shared" si="1"/>
        <v>0</v>
      </c>
      <c r="I70" s="193"/>
      <c r="J70" s="198"/>
    </row>
    <row r="71" spans="1:10">
      <c r="A71" s="208" t="s">
        <v>224</v>
      </c>
      <c r="B71" s="209" t="s">
        <v>175</v>
      </c>
      <c r="C71" s="194" t="s">
        <v>590</v>
      </c>
      <c r="D71" s="194" t="s">
        <v>591</v>
      </c>
      <c r="E71" s="194" t="s">
        <v>615</v>
      </c>
      <c r="F71" s="193">
        <v>10500</v>
      </c>
      <c r="G71" s="193">
        <v>10500</v>
      </c>
      <c r="H71" s="196">
        <f t="shared" si="1"/>
        <v>0</v>
      </c>
      <c r="I71" s="193"/>
      <c r="J71" s="198"/>
    </row>
    <row r="72" spans="1:10">
      <c r="A72" s="208" t="s">
        <v>224</v>
      </c>
      <c r="B72" s="209" t="s">
        <v>616</v>
      </c>
      <c r="C72" s="194" t="s">
        <v>224</v>
      </c>
      <c r="D72" s="194" t="s">
        <v>224</v>
      </c>
      <c r="E72" s="194" t="s">
        <v>513</v>
      </c>
      <c r="F72" s="193">
        <f>SUM(F73:F74)</f>
        <v>0</v>
      </c>
      <c r="G72" s="193">
        <f>SUM(G73:G74)</f>
        <v>0</v>
      </c>
      <c r="H72" s="196">
        <f t="shared" si="1"/>
        <v>0</v>
      </c>
      <c r="I72" s="193"/>
      <c r="J72" s="198"/>
    </row>
    <row r="73" spans="1:10">
      <c r="A73" s="208" t="s">
        <v>224</v>
      </c>
      <c r="B73" s="209" t="s">
        <v>616</v>
      </c>
      <c r="C73" s="194" t="s">
        <v>224</v>
      </c>
      <c r="D73" s="194" t="s">
        <v>224</v>
      </c>
      <c r="E73" s="194" t="s">
        <v>617</v>
      </c>
      <c r="F73" s="193">
        <f>F75+F76</f>
        <v>0</v>
      </c>
      <c r="G73" s="193">
        <f>G75+G76</f>
        <v>0</v>
      </c>
      <c r="H73" s="196">
        <f t="shared" si="1"/>
        <v>0</v>
      </c>
      <c r="I73" s="193"/>
      <c r="J73" s="198"/>
    </row>
    <row r="74" spans="1:10">
      <c r="A74" s="208" t="s">
        <v>224</v>
      </c>
      <c r="B74" s="209" t="s">
        <v>616</v>
      </c>
      <c r="C74" s="194" t="s">
        <v>224</v>
      </c>
      <c r="D74" s="194" t="s">
        <v>224</v>
      </c>
      <c r="E74" s="194" t="s">
        <v>618</v>
      </c>
      <c r="F74" s="193">
        <f>F77+F78+F79</f>
        <v>0</v>
      </c>
      <c r="G74" s="193">
        <f>G77+G78+G79</f>
        <v>0</v>
      </c>
      <c r="H74" s="196">
        <f t="shared" si="1"/>
        <v>0</v>
      </c>
      <c r="I74" s="193"/>
      <c r="J74" s="198"/>
    </row>
    <row r="75" spans="1:10">
      <c r="A75" s="208" t="s">
        <v>224</v>
      </c>
      <c r="B75" s="209" t="s">
        <v>619</v>
      </c>
      <c r="C75" s="194"/>
      <c r="D75" s="194"/>
      <c r="E75" s="194" t="s">
        <v>617</v>
      </c>
      <c r="F75" s="193"/>
      <c r="G75" s="193"/>
      <c r="H75" s="196">
        <f t="shared" si="1"/>
        <v>0</v>
      </c>
      <c r="I75" s="193"/>
      <c r="J75" s="198"/>
    </row>
    <row r="76" spans="1:10">
      <c r="A76" s="208" t="s">
        <v>224</v>
      </c>
      <c r="B76" s="209" t="s">
        <v>620</v>
      </c>
      <c r="C76" s="194"/>
      <c r="D76" s="194"/>
      <c r="E76" s="194" t="s">
        <v>617</v>
      </c>
      <c r="F76" s="193"/>
      <c r="G76" s="193"/>
      <c r="H76" s="196">
        <f t="shared" si="1"/>
        <v>0</v>
      </c>
      <c r="I76" s="193"/>
      <c r="J76" s="198"/>
    </row>
    <row r="77" spans="1:10">
      <c r="A77" s="208" t="s">
        <v>224</v>
      </c>
      <c r="B77" s="209" t="s">
        <v>621</v>
      </c>
      <c r="C77" s="194"/>
      <c r="D77" s="194"/>
      <c r="E77" s="194" t="s">
        <v>618</v>
      </c>
      <c r="F77" s="193"/>
      <c r="G77" s="193"/>
      <c r="H77" s="196">
        <f t="shared" si="1"/>
        <v>0</v>
      </c>
      <c r="I77" s="193"/>
      <c r="J77" s="198"/>
    </row>
    <row r="78" spans="1:10">
      <c r="A78" s="208" t="s">
        <v>224</v>
      </c>
      <c r="B78" s="209" t="s">
        <v>622</v>
      </c>
      <c r="C78" s="194"/>
      <c r="D78" s="194"/>
      <c r="E78" s="194" t="s">
        <v>618</v>
      </c>
      <c r="F78" s="193"/>
      <c r="G78" s="193"/>
      <c r="H78" s="196">
        <f>G78-F78</f>
        <v>0</v>
      </c>
      <c r="I78" s="193"/>
      <c r="J78" s="198"/>
    </row>
    <row r="79" spans="1:10">
      <c r="A79" s="208" t="s">
        <v>224</v>
      </c>
      <c r="B79" s="209" t="s">
        <v>623</v>
      </c>
      <c r="C79" s="194"/>
      <c r="D79" s="194"/>
      <c r="E79" s="194" t="s">
        <v>618</v>
      </c>
      <c r="F79" s="193"/>
      <c r="G79" s="193"/>
      <c r="H79" s="196">
        <f t="shared" si="1"/>
        <v>0</v>
      </c>
      <c r="I79" s="193"/>
      <c r="J79" s="198"/>
    </row>
    <row r="80" spans="1:10">
      <c r="A80" s="208" t="s">
        <v>224</v>
      </c>
      <c r="B80" s="209" t="s">
        <v>179</v>
      </c>
      <c r="C80" s="194"/>
      <c r="D80" s="194"/>
      <c r="E80" s="194" t="s">
        <v>624</v>
      </c>
      <c r="F80" s="193"/>
      <c r="G80" s="193"/>
      <c r="H80" s="196">
        <f t="shared" si="1"/>
        <v>0</v>
      </c>
      <c r="I80" s="193"/>
      <c r="J80" s="198"/>
    </row>
    <row r="81" spans="1:10">
      <c r="A81" s="208" t="s">
        <v>224</v>
      </c>
      <c r="B81" s="209" t="s">
        <v>625</v>
      </c>
      <c r="C81" s="194"/>
      <c r="D81" s="194"/>
      <c r="E81" s="194" t="s">
        <v>626</v>
      </c>
      <c r="F81" s="193"/>
      <c r="G81" s="193"/>
      <c r="H81" s="196">
        <f t="shared" si="1"/>
        <v>0</v>
      </c>
      <c r="I81" s="193"/>
      <c r="J81" s="198"/>
    </row>
    <row r="82" spans="1:10">
      <c r="A82" s="208" t="s">
        <v>224</v>
      </c>
      <c r="B82" s="209" t="s">
        <v>625</v>
      </c>
      <c r="C82" s="194"/>
      <c r="D82" s="194"/>
      <c r="E82" s="194" t="s">
        <v>626</v>
      </c>
      <c r="F82" s="193"/>
      <c r="G82" s="193"/>
      <c r="H82" s="196">
        <f t="shared" si="1"/>
        <v>0</v>
      </c>
      <c r="I82" s="210"/>
      <c r="J82" s="198"/>
    </row>
    <row r="83" spans="1:10">
      <c r="A83" s="208" t="s">
        <v>224</v>
      </c>
      <c r="B83" s="209" t="s">
        <v>627</v>
      </c>
      <c r="C83" s="194" t="s">
        <v>590</v>
      </c>
      <c r="D83" s="194" t="s">
        <v>591</v>
      </c>
      <c r="E83" s="194" t="s">
        <v>628</v>
      </c>
      <c r="F83" s="193">
        <v>110797.8</v>
      </c>
      <c r="G83" s="193">
        <v>110797.8</v>
      </c>
      <c r="H83" s="196">
        <f t="shared" si="1"/>
        <v>0</v>
      </c>
      <c r="I83" s="193"/>
      <c r="J83" s="198"/>
    </row>
    <row r="84" spans="1:10">
      <c r="A84" s="208" t="s">
        <v>224</v>
      </c>
      <c r="B84" s="209" t="s">
        <v>653</v>
      </c>
      <c r="C84" s="194"/>
      <c r="D84" s="194"/>
      <c r="E84" s="194" t="s">
        <v>628</v>
      </c>
      <c r="F84" s="193"/>
      <c r="G84" s="193"/>
      <c r="H84" s="196">
        <f>G84-F84</f>
        <v>0</v>
      </c>
      <c r="I84" s="193"/>
      <c r="J84" s="198"/>
    </row>
    <row r="85" spans="1:10">
      <c r="A85" s="208" t="s">
        <v>224</v>
      </c>
      <c r="B85" s="209" t="s">
        <v>629</v>
      </c>
      <c r="C85" s="194"/>
      <c r="D85" s="194"/>
      <c r="E85" s="194" t="s">
        <v>630</v>
      </c>
      <c r="F85" s="193"/>
      <c r="G85" s="193"/>
      <c r="H85" s="196">
        <f t="shared" si="1"/>
        <v>0</v>
      </c>
      <c r="I85" s="193"/>
      <c r="J85" s="198"/>
    </row>
    <row r="86" spans="1:10" ht="25.5">
      <c r="A86" s="208" t="s">
        <v>224</v>
      </c>
      <c r="B86" s="209" t="s">
        <v>650</v>
      </c>
      <c r="C86" s="194"/>
      <c r="D86" s="194"/>
      <c r="E86" s="194" t="s">
        <v>651</v>
      </c>
      <c r="F86" s="193"/>
      <c r="G86" s="193"/>
      <c r="H86" s="196">
        <f>G86-F86</f>
        <v>0</v>
      </c>
      <c r="I86" s="210"/>
      <c r="J86" s="198"/>
    </row>
    <row r="87" spans="1:10" ht="25.5">
      <c r="A87" s="208" t="s">
        <v>224</v>
      </c>
      <c r="B87" s="209" t="s">
        <v>652</v>
      </c>
      <c r="C87" s="194"/>
      <c r="D87" s="194"/>
      <c r="E87" s="194" t="s">
        <v>651</v>
      </c>
      <c r="F87" s="193"/>
      <c r="G87" s="193"/>
      <c r="H87" s="196">
        <f>G87-F87</f>
        <v>0</v>
      </c>
      <c r="I87" s="210"/>
      <c r="J87" s="198"/>
    </row>
    <row r="88" spans="1:10">
      <c r="A88" s="208" t="s">
        <v>224</v>
      </c>
      <c r="B88" s="209" t="s">
        <v>631</v>
      </c>
      <c r="C88" s="194" t="s">
        <v>224</v>
      </c>
      <c r="D88" s="194" t="s">
        <v>224</v>
      </c>
      <c r="E88" s="194" t="s">
        <v>632</v>
      </c>
      <c r="F88" s="193">
        <f>SUM(F89:F90)</f>
        <v>0</v>
      </c>
      <c r="G88" s="193">
        <f>SUM(G89:G90)</f>
        <v>0</v>
      </c>
      <c r="H88" s="196">
        <f t="shared" si="1"/>
        <v>0</v>
      </c>
      <c r="I88" s="193"/>
      <c r="J88" s="198"/>
    </row>
    <row r="89" spans="1:10">
      <c r="A89" s="208" t="s">
        <v>224</v>
      </c>
      <c r="B89" s="209" t="s">
        <v>633</v>
      </c>
      <c r="C89" s="194"/>
      <c r="D89" s="194"/>
      <c r="E89" s="194" t="s">
        <v>634</v>
      </c>
      <c r="F89" s="193"/>
      <c r="G89" s="193"/>
      <c r="H89" s="196">
        <f t="shared" si="1"/>
        <v>0</v>
      </c>
      <c r="I89" s="193"/>
      <c r="J89" s="198"/>
    </row>
    <row r="90" spans="1:10">
      <c r="A90" s="208" t="s">
        <v>224</v>
      </c>
      <c r="B90" s="209" t="s">
        <v>635</v>
      </c>
      <c r="C90" s="194"/>
      <c r="D90" s="194"/>
      <c r="E90" s="194" t="s">
        <v>634</v>
      </c>
      <c r="F90" s="193"/>
      <c r="G90" s="193"/>
      <c r="H90" s="196">
        <f t="shared" si="1"/>
        <v>0</v>
      </c>
      <c r="I90" s="193"/>
      <c r="J90" s="198"/>
    </row>
    <row r="91" spans="1:10">
      <c r="A91" s="208" t="s">
        <v>224</v>
      </c>
      <c r="B91" s="209" t="s">
        <v>184</v>
      </c>
      <c r="C91" s="194"/>
      <c r="D91" s="194"/>
      <c r="E91" s="194" t="s">
        <v>636</v>
      </c>
      <c r="F91" s="193"/>
      <c r="G91" s="193"/>
      <c r="H91" s="196">
        <f t="shared" si="1"/>
        <v>0</v>
      </c>
      <c r="I91" s="193"/>
      <c r="J91" s="198"/>
    </row>
    <row r="92" spans="1:10">
      <c r="A92" s="208" t="s">
        <v>224</v>
      </c>
      <c r="B92" s="209" t="s">
        <v>637</v>
      </c>
      <c r="C92" s="194" t="s">
        <v>224</v>
      </c>
      <c r="D92" s="194" t="s">
        <v>224</v>
      </c>
      <c r="E92" s="194" t="s">
        <v>638</v>
      </c>
      <c r="F92" s="193">
        <f>SUM(F93:F99)</f>
        <v>169453.6</v>
      </c>
      <c r="G92" s="193">
        <f>SUM(G93:G99)</f>
        <v>169453.6</v>
      </c>
      <c r="H92" s="196">
        <f t="shared" si="1"/>
        <v>0</v>
      </c>
      <c r="I92" s="193"/>
      <c r="J92" s="198"/>
    </row>
    <row r="93" spans="1:10" ht="25.5">
      <c r="A93" s="208" t="s">
        <v>224</v>
      </c>
      <c r="B93" s="209" t="s">
        <v>185</v>
      </c>
      <c r="C93" s="194"/>
      <c r="D93" s="194"/>
      <c r="E93" s="194" t="s">
        <v>639</v>
      </c>
      <c r="F93" s="193"/>
      <c r="G93" s="193"/>
      <c r="H93" s="196">
        <f t="shared" si="1"/>
        <v>0</v>
      </c>
      <c r="I93" s="193"/>
      <c r="J93" s="198"/>
    </row>
    <row r="94" spans="1:10">
      <c r="A94" s="208" t="s">
        <v>224</v>
      </c>
      <c r="B94" s="209" t="s">
        <v>186</v>
      </c>
      <c r="C94" s="194"/>
      <c r="D94" s="194"/>
      <c r="E94" s="194" t="s">
        <v>640</v>
      </c>
      <c r="F94" s="193"/>
      <c r="G94" s="193"/>
      <c r="H94" s="196">
        <f t="shared" si="1"/>
        <v>0</v>
      </c>
      <c r="I94" s="193"/>
      <c r="J94" s="198"/>
    </row>
    <row r="95" spans="1:10">
      <c r="A95" s="208" t="s">
        <v>224</v>
      </c>
      <c r="B95" s="209" t="s">
        <v>187</v>
      </c>
      <c r="C95" s="194"/>
      <c r="D95" s="194"/>
      <c r="E95" s="194" t="s">
        <v>641</v>
      </c>
      <c r="F95" s="193"/>
      <c r="G95" s="193"/>
      <c r="H95" s="196">
        <f t="shared" si="1"/>
        <v>0</v>
      </c>
      <c r="I95" s="193"/>
      <c r="J95" s="198"/>
    </row>
    <row r="96" spans="1:10">
      <c r="A96" s="208" t="s">
        <v>224</v>
      </c>
      <c r="B96" s="209" t="s">
        <v>188</v>
      </c>
      <c r="C96" s="194"/>
      <c r="D96" s="194"/>
      <c r="E96" s="194" t="s">
        <v>642</v>
      </c>
      <c r="F96" s="193"/>
      <c r="G96" s="193"/>
      <c r="H96" s="196">
        <f t="shared" si="1"/>
        <v>0</v>
      </c>
      <c r="I96" s="193"/>
      <c r="J96" s="198"/>
    </row>
    <row r="97" spans="1:10" s="226" customFormat="1">
      <c r="A97" s="208" t="s">
        <v>224</v>
      </c>
      <c r="B97" s="209" t="s">
        <v>189</v>
      </c>
      <c r="C97" s="194"/>
      <c r="D97" s="194"/>
      <c r="E97" s="194" t="s">
        <v>643</v>
      </c>
      <c r="F97" s="193"/>
      <c r="G97" s="193"/>
      <c r="H97" s="196">
        <f t="shared" si="1"/>
        <v>0</v>
      </c>
      <c r="I97" s="224"/>
      <c r="J97" s="225"/>
    </row>
    <row r="98" spans="1:10">
      <c r="A98" s="208" t="s">
        <v>224</v>
      </c>
      <c r="B98" s="209" t="s">
        <v>644</v>
      </c>
      <c r="C98" s="194" t="s">
        <v>590</v>
      </c>
      <c r="D98" s="194" t="s">
        <v>591</v>
      </c>
      <c r="E98" s="194" t="s">
        <v>645</v>
      </c>
      <c r="F98" s="193">
        <v>34533.599999999999</v>
      </c>
      <c r="G98" s="193">
        <v>34533.599999999999</v>
      </c>
      <c r="H98" s="196">
        <f t="shared" si="1"/>
        <v>0</v>
      </c>
      <c r="I98" s="193"/>
      <c r="J98" s="198"/>
    </row>
    <row r="99" spans="1:10" ht="25.5">
      <c r="A99" s="208" t="s">
        <v>224</v>
      </c>
      <c r="B99" s="209" t="s">
        <v>191</v>
      </c>
      <c r="C99" s="194" t="s">
        <v>590</v>
      </c>
      <c r="D99" s="194" t="s">
        <v>591</v>
      </c>
      <c r="E99" s="194" t="s">
        <v>646</v>
      </c>
      <c r="F99" s="193">
        <v>134920</v>
      </c>
      <c r="G99" s="193">
        <v>134920</v>
      </c>
      <c r="H99" s="196">
        <f t="shared" si="1"/>
        <v>0</v>
      </c>
      <c r="I99" s="193"/>
      <c r="J99" s="198"/>
    </row>
    <row r="100" spans="1:10" s="220" customFormat="1" ht="26.25" customHeight="1">
      <c r="A100" s="200" t="s">
        <v>648</v>
      </c>
      <c r="B100" s="212" t="s">
        <v>654</v>
      </c>
      <c r="C100" s="202" t="s">
        <v>224</v>
      </c>
      <c r="D100" s="202" t="s">
        <v>224</v>
      </c>
      <c r="E100" s="202" t="s">
        <v>224</v>
      </c>
      <c r="F100" s="216">
        <f>F101+F102+F104+F105+F106+F107+F108+F109+F117+F118+F119+F120+F121+F127+F128+F103</f>
        <v>350000</v>
      </c>
      <c r="G100" s="216">
        <f>G101+G102+G104+G105+G106+G107+G108+G109+G117+G118+G119+G120+G121+G127+G128+G103</f>
        <v>350000</v>
      </c>
      <c r="H100" s="204">
        <f t="shared" si="1"/>
        <v>0</v>
      </c>
      <c r="I100" s="205" t="s">
        <v>224</v>
      </c>
      <c r="J100" s="219"/>
    </row>
    <row r="101" spans="1:10">
      <c r="A101" s="208" t="s">
        <v>224</v>
      </c>
      <c r="B101" s="209" t="s">
        <v>604</v>
      </c>
      <c r="C101" s="194" t="s">
        <v>529</v>
      </c>
      <c r="D101" s="194" t="s">
        <v>585</v>
      </c>
      <c r="E101" s="194" t="s">
        <v>605</v>
      </c>
      <c r="F101" s="195"/>
      <c r="G101" s="195"/>
      <c r="H101" s="196">
        <f t="shared" si="1"/>
        <v>0</v>
      </c>
      <c r="I101" s="197"/>
      <c r="J101" s="198"/>
    </row>
    <row r="102" spans="1:10">
      <c r="A102" s="208" t="s">
        <v>224</v>
      </c>
      <c r="B102" s="209" t="s">
        <v>606</v>
      </c>
      <c r="C102" s="194" t="s">
        <v>529</v>
      </c>
      <c r="D102" s="194" t="s">
        <v>585</v>
      </c>
      <c r="E102" s="194" t="s">
        <v>607</v>
      </c>
      <c r="F102" s="195"/>
      <c r="G102" s="195"/>
      <c r="H102" s="196">
        <f t="shared" si="1"/>
        <v>0</v>
      </c>
      <c r="I102" s="197"/>
      <c r="J102" s="198"/>
    </row>
    <row r="103" spans="1:10">
      <c r="A103" s="208" t="s">
        <v>224</v>
      </c>
      <c r="B103" s="209" t="s">
        <v>719</v>
      </c>
      <c r="C103" s="194" t="s">
        <v>529</v>
      </c>
      <c r="D103" s="194" t="s">
        <v>585</v>
      </c>
      <c r="E103" s="194" t="s">
        <v>714</v>
      </c>
      <c r="F103" s="195"/>
      <c r="G103" s="195"/>
      <c r="H103" s="196">
        <f t="shared" si="1"/>
        <v>0</v>
      </c>
      <c r="I103" s="197"/>
      <c r="J103" s="198"/>
    </row>
    <row r="104" spans="1:10" ht="15" customHeight="1">
      <c r="A104" s="208" t="s">
        <v>224</v>
      </c>
      <c r="B104" s="209" t="s">
        <v>608</v>
      </c>
      <c r="C104" s="194" t="s">
        <v>529</v>
      </c>
      <c r="D104" s="194" t="s">
        <v>585</v>
      </c>
      <c r="E104" s="194" t="s">
        <v>609</v>
      </c>
      <c r="F104" s="195"/>
      <c r="G104" s="195"/>
      <c r="H104" s="196">
        <f t="shared" si="1"/>
        <v>0</v>
      </c>
      <c r="I104" s="197"/>
      <c r="J104" s="198"/>
    </row>
    <row r="105" spans="1:10" ht="27.75" customHeight="1">
      <c r="A105" s="208" t="s">
        <v>224</v>
      </c>
      <c r="B105" s="209" t="s">
        <v>610</v>
      </c>
      <c r="C105" s="194" t="s">
        <v>529</v>
      </c>
      <c r="D105" s="194" t="s">
        <v>585</v>
      </c>
      <c r="E105" s="194" t="s">
        <v>611</v>
      </c>
      <c r="F105" s="195"/>
      <c r="G105" s="195"/>
      <c r="H105" s="196">
        <f t="shared" si="1"/>
        <v>0</v>
      </c>
      <c r="I105" s="197"/>
      <c r="J105" s="198"/>
    </row>
    <row r="106" spans="1:10">
      <c r="A106" s="208" t="s">
        <v>224</v>
      </c>
      <c r="B106" s="209" t="s">
        <v>612</v>
      </c>
      <c r="C106" s="194" t="s">
        <v>529</v>
      </c>
      <c r="D106" s="194" t="s">
        <v>585</v>
      </c>
      <c r="E106" s="194" t="s">
        <v>613</v>
      </c>
      <c r="F106" s="195"/>
      <c r="G106" s="195"/>
      <c r="H106" s="196">
        <f t="shared" si="1"/>
        <v>0</v>
      </c>
      <c r="I106" s="197"/>
      <c r="J106" s="198"/>
    </row>
    <row r="107" spans="1:10">
      <c r="A107" s="208" t="s">
        <v>224</v>
      </c>
      <c r="B107" s="209" t="s">
        <v>296</v>
      </c>
      <c r="C107" s="194" t="s">
        <v>529</v>
      </c>
      <c r="D107" s="194" t="s">
        <v>585</v>
      </c>
      <c r="E107" s="194" t="s">
        <v>614</v>
      </c>
      <c r="F107" s="195"/>
      <c r="G107" s="195"/>
      <c r="H107" s="196">
        <f t="shared" si="1"/>
        <v>0</v>
      </c>
      <c r="I107" s="197"/>
      <c r="J107" s="198"/>
    </row>
    <row r="108" spans="1:10">
      <c r="A108" s="208" t="s">
        <v>224</v>
      </c>
      <c r="B108" s="209" t="s">
        <v>175</v>
      </c>
      <c r="C108" s="194" t="s">
        <v>529</v>
      </c>
      <c r="D108" s="194" t="s">
        <v>585</v>
      </c>
      <c r="E108" s="194" t="s">
        <v>615</v>
      </c>
      <c r="F108" s="195">
        <v>12600</v>
      </c>
      <c r="G108" s="195">
        <v>12600</v>
      </c>
      <c r="H108" s="196">
        <f t="shared" si="1"/>
        <v>0</v>
      </c>
      <c r="I108" s="197"/>
      <c r="J108" s="198"/>
    </row>
    <row r="109" spans="1:10">
      <c r="A109" s="208" t="s">
        <v>224</v>
      </c>
      <c r="B109" s="209" t="s">
        <v>616</v>
      </c>
      <c r="C109" s="194" t="s">
        <v>224</v>
      </c>
      <c r="D109" s="194" t="s">
        <v>224</v>
      </c>
      <c r="E109" s="194" t="s">
        <v>513</v>
      </c>
      <c r="F109" s="195">
        <f>SUM(F110:F111)</f>
        <v>0</v>
      </c>
      <c r="G109" s="195">
        <f>SUM(G110:G111)</f>
        <v>0</v>
      </c>
      <c r="H109" s="196">
        <f t="shared" si="1"/>
        <v>0</v>
      </c>
      <c r="I109" s="197"/>
      <c r="J109" s="198"/>
    </row>
    <row r="110" spans="1:10">
      <c r="A110" s="208" t="s">
        <v>224</v>
      </c>
      <c r="B110" s="209" t="s">
        <v>616</v>
      </c>
      <c r="C110" s="194" t="s">
        <v>224</v>
      </c>
      <c r="D110" s="194" t="s">
        <v>224</v>
      </c>
      <c r="E110" s="194" t="s">
        <v>617</v>
      </c>
      <c r="F110" s="195">
        <f>F112+F113</f>
        <v>0</v>
      </c>
      <c r="G110" s="195">
        <f>G112+G113</f>
        <v>0</v>
      </c>
      <c r="H110" s="196">
        <f t="shared" si="1"/>
        <v>0</v>
      </c>
      <c r="I110" s="197"/>
      <c r="J110" s="198"/>
    </row>
    <row r="111" spans="1:10">
      <c r="A111" s="208" t="s">
        <v>224</v>
      </c>
      <c r="B111" s="209" t="s">
        <v>616</v>
      </c>
      <c r="C111" s="194" t="s">
        <v>224</v>
      </c>
      <c r="D111" s="194" t="s">
        <v>224</v>
      </c>
      <c r="E111" s="194" t="s">
        <v>618</v>
      </c>
      <c r="F111" s="195">
        <f>F114+F115+F116</f>
        <v>0</v>
      </c>
      <c r="G111" s="195">
        <f>G114+G115+G116</f>
        <v>0</v>
      </c>
      <c r="H111" s="196">
        <f t="shared" si="1"/>
        <v>0</v>
      </c>
      <c r="I111" s="197"/>
      <c r="J111" s="198"/>
    </row>
    <row r="112" spans="1:10">
      <c r="A112" s="208" t="s">
        <v>224</v>
      </c>
      <c r="B112" s="209" t="s">
        <v>619</v>
      </c>
      <c r="C112" s="194" t="s">
        <v>529</v>
      </c>
      <c r="D112" s="194" t="s">
        <v>585</v>
      </c>
      <c r="E112" s="194" t="s">
        <v>617</v>
      </c>
      <c r="F112" s="195"/>
      <c r="G112" s="195"/>
      <c r="H112" s="196">
        <f t="shared" ref="H112:H134" si="2">G112-F112</f>
        <v>0</v>
      </c>
      <c r="I112" s="197"/>
      <c r="J112" s="198"/>
    </row>
    <row r="113" spans="1:11" s="226" customFormat="1">
      <c r="A113" s="208" t="s">
        <v>224</v>
      </c>
      <c r="B113" s="209" t="s">
        <v>620</v>
      </c>
      <c r="C113" s="194" t="s">
        <v>529</v>
      </c>
      <c r="D113" s="194" t="s">
        <v>585</v>
      </c>
      <c r="E113" s="194" t="s">
        <v>617</v>
      </c>
      <c r="F113" s="195"/>
      <c r="G113" s="195"/>
      <c r="H113" s="196">
        <f t="shared" si="2"/>
        <v>0</v>
      </c>
      <c r="I113" s="227"/>
      <c r="J113" s="225"/>
      <c r="K113" s="177"/>
    </row>
    <row r="114" spans="1:11">
      <c r="A114" s="208" t="s">
        <v>224</v>
      </c>
      <c r="B114" s="209" t="s">
        <v>621</v>
      </c>
      <c r="C114" s="194" t="s">
        <v>529</v>
      </c>
      <c r="D114" s="194" t="s">
        <v>585</v>
      </c>
      <c r="E114" s="194" t="s">
        <v>618</v>
      </c>
      <c r="F114" s="195"/>
      <c r="G114" s="195"/>
      <c r="H114" s="196">
        <f t="shared" si="2"/>
        <v>0</v>
      </c>
      <c r="I114" s="197"/>
      <c r="J114" s="198"/>
    </row>
    <row r="115" spans="1:11">
      <c r="A115" s="208" t="s">
        <v>224</v>
      </c>
      <c r="B115" s="209" t="s">
        <v>622</v>
      </c>
      <c r="C115" s="194" t="s">
        <v>529</v>
      </c>
      <c r="D115" s="194" t="s">
        <v>585</v>
      </c>
      <c r="E115" s="194" t="s">
        <v>618</v>
      </c>
      <c r="F115" s="195"/>
      <c r="G115" s="195"/>
      <c r="H115" s="196">
        <f>G115-F115</f>
        <v>0</v>
      </c>
      <c r="I115" s="197"/>
      <c r="J115" s="198"/>
    </row>
    <row r="116" spans="1:11">
      <c r="A116" s="208" t="s">
        <v>224</v>
      </c>
      <c r="B116" s="209" t="s">
        <v>623</v>
      </c>
      <c r="C116" s="194" t="s">
        <v>529</v>
      </c>
      <c r="D116" s="194" t="s">
        <v>585</v>
      </c>
      <c r="E116" s="194" t="s">
        <v>618</v>
      </c>
      <c r="F116" s="195"/>
      <c r="G116" s="195"/>
      <c r="H116" s="196">
        <f t="shared" si="2"/>
        <v>0</v>
      </c>
      <c r="I116" s="197"/>
      <c r="J116" s="198"/>
    </row>
    <row r="117" spans="1:11">
      <c r="A117" s="208" t="s">
        <v>224</v>
      </c>
      <c r="B117" s="209" t="s">
        <v>179</v>
      </c>
      <c r="C117" s="194" t="s">
        <v>529</v>
      </c>
      <c r="D117" s="194" t="s">
        <v>585</v>
      </c>
      <c r="E117" s="194" t="s">
        <v>624</v>
      </c>
      <c r="F117" s="195"/>
      <c r="G117" s="195"/>
      <c r="H117" s="196">
        <f t="shared" si="2"/>
        <v>0</v>
      </c>
      <c r="I117" s="197"/>
      <c r="J117" s="198"/>
    </row>
    <row r="118" spans="1:11">
      <c r="A118" s="208" t="s">
        <v>224</v>
      </c>
      <c r="B118" s="209" t="s">
        <v>625</v>
      </c>
      <c r="C118" s="194" t="s">
        <v>529</v>
      </c>
      <c r="D118" s="194" t="s">
        <v>585</v>
      </c>
      <c r="E118" s="194" t="s">
        <v>626</v>
      </c>
      <c r="F118" s="195"/>
      <c r="G118" s="195"/>
      <c r="H118" s="196">
        <f t="shared" si="2"/>
        <v>0</v>
      </c>
      <c r="I118" s="197"/>
      <c r="J118" s="198"/>
    </row>
    <row r="119" spans="1:11">
      <c r="A119" s="208" t="s">
        <v>224</v>
      </c>
      <c r="B119" s="209" t="s">
        <v>627</v>
      </c>
      <c r="C119" s="194" t="s">
        <v>529</v>
      </c>
      <c r="D119" s="194" t="s">
        <v>585</v>
      </c>
      <c r="E119" s="194" t="s">
        <v>628</v>
      </c>
      <c r="F119" s="195">
        <v>104500</v>
      </c>
      <c r="G119" s="195">
        <v>104500</v>
      </c>
      <c r="H119" s="196">
        <f t="shared" si="2"/>
        <v>0</v>
      </c>
      <c r="I119" s="197"/>
      <c r="J119" s="198"/>
    </row>
    <row r="120" spans="1:11">
      <c r="A120" s="208" t="s">
        <v>224</v>
      </c>
      <c r="B120" s="209" t="s">
        <v>629</v>
      </c>
      <c r="C120" s="194" t="s">
        <v>529</v>
      </c>
      <c r="D120" s="194" t="s">
        <v>585</v>
      </c>
      <c r="E120" s="194" t="s">
        <v>630</v>
      </c>
      <c r="F120" s="195"/>
      <c r="G120" s="195"/>
      <c r="H120" s="196">
        <f t="shared" si="2"/>
        <v>0</v>
      </c>
      <c r="I120" s="197"/>
      <c r="J120" s="198"/>
    </row>
    <row r="121" spans="1:11">
      <c r="A121" s="208" t="s">
        <v>224</v>
      </c>
      <c r="B121" s="209" t="s">
        <v>631</v>
      </c>
      <c r="C121" s="194" t="s">
        <v>224</v>
      </c>
      <c r="D121" s="194" t="s">
        <v>224</v>
      </c>
      <c r="E121" s="194" t="s">
        <v>632</v>
      </c>
      <c r="F121" s="195">
        <f>SUM(F122:F125)+F126</f>
        <v>0</v>
      </c>
      <c r="G121" s="195">
        <f>SUM(G122:G125)+G126</f>
        <v>0</v>
      </c>
      <c r="H121" s="196">
        <f t="shared" si="2"/>
        <v>0</v>
      </c>
      <c r="I121" s="197"/>
      <c r="J121" s="198"/>
    </row>
    <row r="122" spans="1:11">
      <c r="A122" s="208" t="s">
        <v>224</v>
      </c>
      <c r="B122" s="209" t="s">
        <v>633</v>
      </c>
      <c r="C122" s="194" t="s">
        <v>529</v>
      </c>
      <c r="D122" s="194" t="s">
        <v>585</v>
      </c>
      <c r="E122" s="194" t="s">
        <v>634</v>
      </c>
      <c r="F122" s="195"/>
      <c r="G122" s="195"/>
      <c r="H122" s="196">
        <f t="shared" si="2"/>
        <v>0</v>
      </c>
      <c r="I122" s="197"/>
      <c r="J122" s="198"/>
    </row>
    <row r="123" spans="1:11">
      <c r="A123" s="208" t="s">
        <v>224</v>
      </c>
      <c r="B123" s="209" t="s">
        <v>635</v>
      </c>
      <c r="C123" s="194" t="s">
        <v>529</v>
      </c>
      <c r="D123" s="194" t="s">
        <v>585</v>
      </c>
      <c r="E123" s="194" t="s">
        <v>634</v>
      </c>
      <c r="F123" s="195"/>
      <c r="G123" s="195"/>
      <c r="H123" s="196">
        <f t="shared" si="2"/>
        <v>0</v>
      </c>
      <c r="I123" s="197"/>
      <c r="J123" s="198"/>
    </row>
    <row r="124" spans="1:11" s="226" customFormat="1">
      <c r="A124" s="208" t="s">
        <v>224</v>
      </c>
      <c r="B124" s="209" t="s">
        <v>655</v>
      </c>
      <c r="C124" s="194" t="s">
        <v>529</v>
      </c>
      <c r="D124" s="194" t="s">
        <v>585</v>
      </c>
      <c r="E124" s="194" t="s">
        <v>656</v>
      </c>
      <c r="F124" s="195"/>
      <c r="G124" s="195"/>
      <c r="H124" s="196">
        <f t="shared" si="2"/>
        <v>0</v>
      </c>
      <c r="I124" s="227"/>
      <c r="J124" s="225"/>
    </row>
    <row r="125" spans="1:11">
      <c r="A125" s="208" t="s">
        <v>224</v>
      </c>
      <c r="B125" s="209" t="s">
        <v>657</v>
      </c>
      <c r="C125" s="194" t="s">
        <v>529</v>
      </c>
      <c r="D125" s="194" t="s">
        <v>585</v>
      </c>
      <c r="E125" s="194" t="s">
        <v>658</v>
      </c>
      <c r="F125" s="195"/>
      <c r="G125" s="195"/>
      <c r="H125" s="196">
        <f t="shared" si="2"/>
        <v>0</v>
      </c>
      <c r="I125" s="197"/>
      <c r="J125" s="198"/>
    </row>
    <row r="126" spans="1:11">
      <c r="A126" s="208" t="s">
        <v>224</v>
      </c>
      <c r="B126" s="209" t="s">
        <v>659</v>
      </c>
      <c r="C126" s="194" t="s">
        <v>529</v>
      </c>
      <c r="D126" s="194" t="s">
        <v>585</v>
      </c>
      <c r="E126" s="194" t="s">
        <v>660</v>
      </c>
      <c r="F126" s="195"/>
      <c r="G126" s="195"/>
      <c r="H126" s="196">
        <f>G126-F126</f>
        <v>0</v>
      </c>
      <c r="I126" s="197"/>
      <c r="J126" s="198"/>
    </row>
    <row r="127" spans="1:11">
      <c r="A127" s="208" t="s">
        <v>224</v>
      </c>
      <c r="B127" s="209" t="s">
        <v>184</v>
      </c>
      <c r="C127" s="194" t="s">
        <v>529</v>
      </c>
      <c r="D127" s="194" t="s">
        <v>585</v>
      </c>
      <c r="E127" s="194" t="s">
        <v>636</v>
      </c>
      <c r="F127" s="195"/>
      <c r="G127" s="195"/>
      <c r="H127" s="196">
        <f t="shared" si="2"/>
        <v>0</v>
      </c>
      <c r="I127" s="197"/>
      <c r="J127" s="198"/>
    </row>
    <row r="128" spans="1:11">
      <c r="A128" s="208" t="s">
        <v>224</v>
      </c>
      <c r="B128" s="209" t="s">
        <v>637</v>
      </c>
      <c r="C128" s="194" t="s">
        <v>224</v>
      </c>
      <c r="D128" s="194" t="s">
        <v>224</v>
      </c>
      <c r="E128" s="194" t="s">
        <v>638</v>
      </c>
      <c r="F128" s="195">
        <f>SUM(F129:F135)</f>
        <v>232900</v>
      </c>
      <c r="G128" s="195">
        <f>SUM(G129:G135)</f>
        <v>232900</v>
      </c>
      <c r="H128" s="196">
        <f t="shared" si="2"/>
        <v>0</v>
      </c>
      <c r="I128" s="197"/>
      <c r="J128" s="198"/>
    </row>
    <row r="129" spans="1:10" ht="27" customHeight="1">
      <c r="A129" s="208" t="s">
        <v>224</v>
      </c>
      <c r="B129" s="209" t="s">
        <v>185</v>
      </c>
      <c r="C129" s="194" t="s">
        <v>529</v>
      </c>
      <c r="D129" s="194" t="s">
        <v>585</v>
      </c>
      <c r="E129" s="194" t="s">
        <v>639</v>
      </c>
      <c r="F129" s="195"/>
      <c r="G129" s="195"/>
      <c r="H129" s="196">
        <f>G129-F129</f>
        <v>0</v>
      </c>
      <c r="I129" s="197"/>
      <c r="J129" s="198"/>
    </row>
    <row r="130" spans="1:10">
      <c r="A130" s="208" t="s">
        <v>224</v>
      </c>
      <c r="B130" s="209" t="s">
        <v>186</v>
      </c>
      <c r="C130" s="194" t="s">
        <v>529</v>
      </c>
      <c r="D130" s="194" t="s">
        <v>585</v>
      </c>
      <c r="E130" s="194" t="s">
        <v>640</v>
      </c>
      <c r="F130" s="195"/>
      <c r="G130" s="195"/>
      <c r="H130" s="196">
        <f t="shared" si="2"/>
        <v>0</v>
      </c>
      <c r="I130" s="197"/>
      <c r="J130" s="198"/>
    </row>
    <row r="131" spans="1:10">
      <c r="A131" s="208" t="s">
        <v>224</v>
      </c>
      <c r="B131" s="209" t="s">
        <v>187</v>
      </c>
      <c r="C131" s="194" t="s">
        <v>529</v>
      </c>
      <c r="D131" s="194" t="s">
        <v>585</v>
      </c>
      <c r="E131" s="194" t="s">
        <v>641</v>
      </c>
      <c r="F131" s="195"/>
      <c r="G131" s="195"/>
      <c r="H131" s="196">
        <f t="shared" si="2"/>
        <v>0</v>
      </c>
      <c r="I131" s="197"/>
      <c r="J131" s="198"/>
    </row>
    <row r="132" spans="1:10">
      <c r="A132" s="208" t="s">
        <v>224</v>
      </c>
      <c r="B132" s="209" t="s">
        <v>188</v>
      </c>
      <c r="C132" s="194" t="s">
        <v>529</v>
      </c>
      <c r="D132" s="194" t="s">
        <v>585</v>
      </c>
      <c r="E132" s="194" t="s">
        <v>642</v>
      </c>
      <c r="F132" s="195"/>
      <c r="G132" s="195"/>
      <c r="H132" s="196">
        <f>G132-F132</f>
        <v>0</v>
      </c>
      <c r="I132" s="197"/>
      <c r="J132" s="198"/>
    </row>
    <row r="133" spans="1:10">
      <c r="A133" s="208" t="s">
        <v>224</v>
      </c>
      <c r="B133" s="209" t="s">
        <v>189</v>
      </c>
      <c r="C133" s="194" t="s">
        <v>529</v>
      </c>
      <c r="D133" s="194" t="s">
        <v>585</v>
      </c>
      <c r="E133" s="194" t="s">
        <v>643</v>
      </c>
      <c r="F133" s="195"/>
      <c r="G133" s="195"/>
      <c r="H133" s="196">
        <f t="shared" si="2"/>
        <v>0</v>
      </c>
      <c r="I133" s="197"/>
      <c r="J133" s="198"/>
    </row>
    <row r="134" spans="1:10">
      <c r="A134" s="208" t="s">
        <v>224</v>
      </c>
      <c r="B134" s="209" t="s">
        <v>644</v>
      </c>
      <c r="C134" s="194" t="s">
        <v>529</v>
      </c>
      <c r="D134" s="194" t="s">
        <v>585</v>
      </c>
      <c r="E134" s="194" t="s">
        <v>645</v>
      </c>
      <c r="F134" s="195">
        <v>72060</v>
      </c>
      <c r="G134" s="195">
        <v>72060</v>
      </c>
      <c r="H134" s="196">
        <f t="shared" si="2"/>
        <v>0</v>
      </c>
      <c r="I134" s="197"/>
      <c r="J134" s="198"/>
    </row>
    <row r="135" spans="1:10" ht="24" customHeight="1">
      <c r="A135" s="208" t="s">
        <v>224</v>
      </c>
      <c r="B135" s="209" t="s">
        <v>191</v>
      </c>
      <c r="C135" s="194" t="s">
        <v>529</v>
      </c>
      <c r="D135" s="194" t="s">
        <v>585</v>
      </c>
      <c r="E135" s="194" t="s">
        <v>646</v>
      </c>
      <c r="F135" s="195">
        <v>160840</v>
      </c>
      <c r="G135" s="195">
        <v>160840</v>
      </c>
      <c r="H135" s="196">
        <f>G135-F135</f>
        <v>0</v>
      </c>
      <c r="I135" s="197"/>
      <c r="J135" s="198"/>
    </row>
    <row r="137" spans="1:10" ht="15">
      <c r="A137" s="445" t="s">
        <v>661</v>
      </c>
      <c r="B137" s="445"/>
      <c r="C137" s="445"/>
      <c r="D137" s="445"/>
      <c r="E137" s="445"/>
      <c r="F137" s="445"/>
      <c r="G137" s="445"/>
      <c r="H137" s="445"/>
      <c r="I137" s="445"/>
    </row>
    <row r="139" spans="1:10">
      <c r="B139" s="177" t="s">
        <v>662</v>
      </c>
      <c r="C139" s="176" t="s">
        <v>663</v>
      </c>
      <c r="D139" s="446"/>
      <c r="E139" s="446"/>
      <c r="F139" s="176" t="s">
        <v>667</v>
      </c>
    </row>
    <row r="140" spans="1:10">
      <c r="B140" s="177" t="s">
        <v>664</v>
      </c>
    </row>
  </sheetData>
  <mergeCells count="19">
    <mergeCell ref="D139:E139"/>
    <mergeCell ref="J17:J18"/>
    <mergeCell ref="J20:J24"/>
    <mergeCell ref="J61:J64"/>
    <mergeCell ref="A1:G1"/>
    <mergeCell ref="A2:G2"/>
    <mergeCell ref="A3:I3"/>
    <mergeCell ref="A5:A6"/>
    <mergeCell ref="B5:B6"/>
    <mergeCell ref="C5:C6"/>
    <mergeCell ref="D5:D6"/>
    <mergeCell ref="E5:E6"/>
    <mergeCell ref="F5:F6"/>
    <mergeCell ref="G5:G6"/>
    <mergeCell ref="H5:H6"/>
    <mergeCell ref="I5:I6"/>
    <mergeCell ref="J5:J6"/>
    <mergeCell ref="A9:B12"/>
    <mergeCell ref="A137:I137"/>
  </mergeCells>
  <pageMargins left="0" right="0" top="0" bottom="0" header="0" footer="0"/>
  <pageSetup paperSize="9" scale="61" fitToHeight="4" orientation="portrait" r:id="rId1"/>
  <colBreaks count="1" manualBreakCount="1">
    <brk id="9" max="152" man="1"/>
  </colBreaks>
</worksheet>
</file>

<file path=xl/worksheets/sheet9.xml><?xml version="1.0" encoding="utf-8"?>
<worksheet xmlns="http://schemas.openxmlformats.org/spreadsheetml/2006/main" xmlns:r="http://schemas.openxmlformats.org/officeDocument/2006/relationships">
  <dimension ref="A1:G67"/>
  <sheetViews>
    <sheetView view="pageBreakPreview" zoomScaleNormal="100" zoomScaleSheetLayoutView="100" workbookViewId="0">
      <selection activeCell="E46" sqref="E46"/>
    </sheetView>
  </sheetViews>
  <sheetFormatPr defaultRowHeight="12.75"/>
  <cols>
    <col min="1" max="1" width="9.140625" style="134"/>
    <col min="2" max="2" width="20.140625" style="134" customWidth="1"/>
    <col min="3" max="3" width="29.28515625" style="134" customWidth="1"/>
    <col min="4" max="4" width="8.85546875" style="134" customWidth="1"/>
    <col min="5" max="5" width="21" style="134" customWidth="1"/>
    <col min="6" max="6" width="22.7109375" style="134" customWidth="1"/>
    <col min="7" max="16384" width="9.140625" style="134"/>
  </cols>
  <sheetData>
    <row r="1" spans="1:7">
      <c r="A1" s="136"/>
      <c r="B1" s="136"/>
      <c r="C1" s="136" t="s">
        <v>536</v>
      </c>
      <c r="D1" s="136"/>
      <c r="E1" s="136"/>
      <c r="G1" s="134" t="s">
        <v>669</v>
      </c>
    </row>
    <row r="2" spans="1:7">
      <c r="A2" s="136"/>
      <c r="B2" s="136"/>
      <c r="C2" s="136"/>
      <c r="D2" s="136"/>
      <c r="E2" s="136"/>
      <c r="G2" s="134" t="s">
        <v>670</v>
      </c>
    </row>
    <row r="3" spans="1:7" s="135" customFormat="1">
      <c r="A3" s="137" t="s">
        <v>541</v>
      </c>
      <c r="B3" s="137" t="s">
        <v>537</v>
      </c>
      <c r="C3" s="137" t="s">
        <v>538</v>
      </c>
      <c r="D3" s="137" t="s">
        <v>539</v>
      </c>
      <c r="E3" s="137" t="s">
        <v>540</v>
      </c>
    </row>
    <row r="4" spans="1:7">
      <c r="A4" s="137">
        <v>2</v>
      </c>
      <c r="B4" s="138" t="s">
        <v>529</v>
      </c>
      <c r="C4" s="137" t="s">
        <v>531</v>
      </c>
      <c r="D4" s="261" t="s">
        <v>696</v>
      </c>
      <c r="E4" s="137" t="s">
        <v>543</v>
      </c>
    </row>
    <row r="5" spans="1:7">
      <c r="A5" s="137">
        <v>4</v>
      </c>
      <c r="B5" s="138">
        <v>800000000</v>
      </c>
      <c r="C5" s="137" t="s">
        <v>531</v>
      </c>
      <c r="D5" s="261" t="s">
        <v>697</v>
      </c>
      <c r="E5" s="137" t="s">
        <v>543</v>
      </c>
    </row>
    <row r="6" spans="1:7">
      <c r="A6" s="137">
        <v>5</v>
      </c>
      <c r="B6" s="137" t="s">
        <v>542</v>
      </c>
      <c r="C6" s="137" t="s">
        <v>531</v>
      </c>
      <c r="D6" s="261"/>
      <c r="E6" s="137" t="s">
        <v>543</v>
      </c>
    </row>
    <row r="7" spans="1:7">
      <c r="A7" s="137"/>
      <c r="B7" s="234" t="s">
        <v>690</v>
      </c>
      <c r="C7" s="137"/>
      <c r="D7" s="261"/>
      <c r="E7" s="137"/>
    </row>
    <row r="8" spans="1:7">
      <c r="A8" s="479">
        <v>5</v>
      </c>
      <c r="B8" s="137">
        <v>901560000</v>
      </c>
      <c r="C8" s="478" t="s">
        <v>531</v>
      </c>
      <c r="D8" s="280" t="s">
        <v>695</v>
      </c>
      <c r="E8" s="479" t="s">
        <v>543</v>
      </c>
    </row>
    <row r="9" spans="1:7">
      <c r="A9" s="480"/>
      <c r="B9" s="137">
        <v>901300000</v>
      </c>
      <c r="C9" s="478"/>
      <c r="D9" s="280" t="s">
        <v>696</v>
      </c>
      <c r="E9" s="480"/>
    </row>
    <row r="10" spans="1:7">
      <c r="A10" s="480"/>
      <c r="B10" s="137">
        <v>901280000</v>
      </c>
      <c r="C10" s="478"/>
      <c r="D10" s="280" t="s">
        <v>696</v>
      </c>
      <c r="E10" s="480"/>
    </row>
    <row r="11" spans="1:7">
      <c r="A11" s="480"/>
      <c r="B11" s="137">
        <v>901750000</v>
      </c>
      <c r="C11" s="478"/>
      <c r="D11" s="280" t="s">
        <v>696</v>
      </c>
      <c r="E11" s="480"/>
    </row>
    <row r="12" spans="1:7">
      <c r="A12" s="480"/>
      <c r="B12" s="242">
        <v>901030000</v>
      </c>
      <c r="C12" s="478"/>
      <c r="D12" s="280" t="s">
        <v>698</v>
      </c>
      <c r="E12" s="480"/>
    </row>
    <row r="13" spans="1:7">
      <c r="A13" s="480"/>
      <c r="B13" s="242">
        <v>901490000</v>
      </c>
      <c r="C13" s="478"/>
      <c r="D13" s="280" t="s">
        <v>698</v>
      </c>
      <c r="E13" s="480"/>
    </row>
    <row r="14" spans="1:7">
      <c r="A14" s="480"/>
      <c r="B14" s="137">
        <v>901010000</v>
      </c>
      <c r="C14" s="478"/>
      <c r="D14" s="280" t="s">
        <v>696</v>
      </c>
      <c r="E14" s="480"/>
    </row>
    <row r="15" spans="1:7">
      <c r="A15" s="481"/>
      <c r="B15" s="137" t="s">
        <v>672</v>
      </c>
      <c r="C15" s="478"/>
      <c r="D15" s="280" t="s">
        <v>696</v>
      </c>
      <c r="E15" s="481"/>
    </row>
    <row r="17" spans="1:6">
      <c r="A17" s="139"/>
      <c r="B17" s="139"/>
      <c r="C17" s="139" t="s">
        <v>544</v>
      </c>
      <c r="D17" s="139"/>
      <c r="E17" s="139"/>
      <c r="F17" s="139"/>
    </row>
    <row r="18" spans="1:6">
      <c r="A18" s="140" t="s">
        <v>541</v>
      </c>
      <c r="B18" s="140" t="s">
        <v>537</v>
      </c>
      <c r="C18" s="140" t="s">
        <v>538</v>
      </c>
      <c r="D18" s="140" t="s">
        <v>539</v>
      </c>
      <c r="E18" s="140" t="s">
        <v>540</v>
      </c>
      <c r="F18" s="140" t="s">
        <v>545</v>
      </c>
    </row>
    <row r="19" spans="1:6">
      <c r="A19" s="140">
        <v>2</v>
      </c>
      <c r="B19" s="141" t="s">
        <v>529</v>
      </c>
      <c r="C19" s="140" t="s">
        <v>531</v>
      </c>
      <c r="D19" s="141" t="s">
        <v>533</v>
      </c>
      <c r="E19" s="240" t="s">
        <v>699</v>
      </c>
      <c r="F19" s="231" t="s">
        <v>689</v>
      </c>
    </row>
    <row r="20" spans="1:6">
      <c r="A20" s="140">
        <v>2</v>
      </c>
      <c r="B20" s="141" t="s">
        <v>529</v>
      </c>
      <c r="C20" s="140" t="s">
        <v>531</v>
      </c>
      <c r="D20" s="141" t="s">
        <v>533</v>
      </c>
      <c r="E20" s="140" t="s">
        <v>547</v>
      </c>
      <c r="F20" s="140" t="s">
        <v>546</v>
      </c>
    </row>
    <row r="21" spans="1:6">
      <c r="A21" s="139"/>
      <c r="B21" s="139"/>
      <c r="C21" s="139"/>
      <c r="D21" s="139"/>
      <c r="E21" s="139"/>
      <c r="F21" s="139"/>
    </row>
    <row r="22" spans="1:6">
      <c r="A22" s="466">
        <v>4</v>
      </c>
      <c r="B22" s="469" t="s">
        <v>530</v>
      </c>
      <c r="C22" s="142" t="s">
        <v>548</v>
      </c>
      <c r="D22" s="232" t="s">
        <v>533</v>
      </c>
      <c r="E22" s="466" t="s">
        <v>700</v>
      </c>
      <c r="F22" s="466" t="s">
        <v>689</v>
      </c>
    </row>
    <row r="23" spans="1:6">
      <c r="A23" s="467"/>
      <c r="B23" s="470"/>
      <c r="C23" s="142" t="s">
        <v>694</v>
      </c>
      <c r="D23" s="232" t="s">
        <v>693</v>
      </c>
      <c r="E23" s="467"/>
      <c r="F23" s="467"/>
    </row>
    <row r="24" spans="1:6">
      <c r="A24" s="467"/>
      <c r="B24" s="470"/>
      <c r="C24" s="233" t="s">
        <v>687</v>
      </c>
      <c r="D24" s="232" t="s">
        <v>533</v>
      </c>
      <c r="E24" s="468"/>
      <c r="F24" s="468"/>
    </row>
    <row r="25" spans="1:6">
      <c r="A25" s="467"/>
      <c r="B25" s="470"/>
      <c r="C25" s="142" t="s">
        <v>548</v>
      </c>
      <c r="D25" s="232" t="s">
        <v>533</v>
      </c>
      <c r="E25" s="473" t="s">
        <v>550</v>
      </c>
      <c r="F25" s="473" t="s">
        <v>546</v>
      </c>
    </row>
    <row r="26" spans="1:6">
      <c r="A26" s="467"/>
      <c r="B26" s="470"/>
      <c r="C26" s="142" t="s">
        <v>694</v>
      </c>
      <c r="D26" s="232" t="s">
        <v>693</v>
      </c>
      <c r="E26" s="473"/>
      <c r="F26" s="473"/>
    </row>
    <row r="27" spans="1:6">
      <c r="A27" s="468"/>
      <c r="B27" s="471"/>
      <c r="C27" s="233" t="s">
        <v>687</v>
      </c>
      <c r="D27" s="232" t="s">
        <v>533</v>
      </c>
      <c r="E27" s="473"/>
      <c r="F27" s="473"/>
    </row>
    <row r="28" spans="1:6">
      <c r="A28" s="473">
        <v>5</v>
      </c>
      <c r="B28" s="232" t="s">
        <v>691</v>
      </c>
      <c r="C28" s="233"/>
      <c r="D28" s="229"/>
      <c r="E28" s="240"/>
      <c r="F28" s="228"/>
    </row>
    <row r="29" spans="1:6">
      <c r="A29" s="473"/>
      <c r="B29" s="228">
        <v>901560000</v>
      </c>
      <c r="C29" s="238" t="s">
        <v>673</v>
      </c>
      <c r="D29" s="239" t="s">
        <v>674</v>
      </c>
      <c r="E29" s="476" t="s">
        <v>550</v>
      </c>
      <c r="F29" s="473" t="s">
        <v>546</v>
      </c>
    </row>
    <row r="30" spans="1:6">
      <c r="A30" s="473"/>
      <c r="B30" s="228">
        <v>901300000</v>
      </c>
      <c r="C30" s="238" t="s">
        <v>675</v>
      </c>
      <c r="D30" s="477" t="s">
        <v>533</v>
      </c>
      <c r="E30" s="476"/>
      <c r="F30" s="473"/>
    </row>
    <row r="31" spans="1:6">
      <c r="A31" s="473"/>
      <c r="B31" s="228">
        <v>901280000</v>
      </c>
      <c r="C31" s="238" t="s">
        <v>676</v>
      </c>
      <c r="D31" s="477"/>
      <c r="E31" s="476"/>
      <c r="F31" s="473"/>
    </row>
    <row r="32" spans="1:6">
      <c r="A32" s="473"/>
      <c r="B32" s="228">
        <v>901750000</v>
      </c>
      <c r="C32" s="238" t="s">
        <v>679</v>
      </c>
      <c r="D32" s="477"/>
      <c r="E32" s="476"/>
      <c r="F32" s="473"/>
    </row>
    <row r="33" spans="1:7">
      <c r="A33" s="473"/>
      <c r="B33" s="228">
        <v>901010000</v>
      </c>
      <c r="C33" s="238" t="s">
        <v>677</v>
      </c>
      <c r="D33" s="477"/>
      <c r="E33" s="476"/>
      <c r="F33" s="473"/>
    </row>
    <row r="34" spans="1:7">
      <c r="A34" s="473"/>
      <c r="B34" s="228">
        <v>901380000</v>
      </c>
      <c r="C34" s="238" t="s">
        <v>678</v>
      </c>
      <c r="D34" s="477"/>
      <c r="E34" s="476"/>
      <c r="F34" s="473"/>
    </row>
    <row r="35" spans="1:7">
      <c r="A35" s="473"/>
      <c r="B35" s="228">
        <v>901850000</v>
      </c>
      <c r="C35" s="238" t="s">
        <v>680</v>
      </c>
      <c r="D35" s="477"/>
      <c r="E35" s="476"/>
      <c r="F35" s="473"/>
    </row>
    <row r="36" spans="1:7">
      <c r="A36" s="473"/>
      <c r="B36" s="228">
        <v>901540000</v>
      </c>
      <c r="C36" s="238" t="s">
        <v>681</v>
      </c>
      <c r="D36" s="477"/>
      <c r="E36" s="476"/>
      <c r="F36" s="473"/>
    </row>
    <row r="37" spans="1:7">
      <c r="A37" s="473"/>
      <c r="B37" s="228">
        <v>901010013</v>
      </c>
      <c r="C37" s="238" t="s">
        <v>684</v>
      </c>
      <c r="D37" s="239" t="s">
        <v>533</v>
      </c>
      <c r="E37" s="476"/>
      <c r="F37" s="473"/>
    </row>
    <row r="38" spans="1:7">
      <c r="A38" s="473"/>
      <c r="B38" s="228">
        <v>901030000</v>
      </c>
      <c r="C38" s="238" t="s">
        <v>682</v>
      </c>
      <c r="D38" s="477" t="s">
        <v>683</v>
      </c>
      <c r="E38" s="235" t="s">
        <v>550</v>
      </c>
      <c r="F38" s="473"/>
      <c r="G38" s="134" t="s">
        <v>685</v>
      </c>
    </row>
    <row r="39" spans="1:7">
      <c r="A39" s="473"/>
      <c r="B39" s="228">
        <v>901490000</v>
      </c>
      <c r="C39" s="238" t="s">
        <v>682</v>
      </c>
      <c r="D39" s="477"/>
      <c r="E39" s="278" t="s">
        <v>547</v>
      </c>
      <c r="F39" s="473"/>
      <c r="G39" s="134" t="s">
        <v>686</v>
      </c>
    </row>
    <row r="40" spans="1:7">
      <c r="A40" s="473"/>
      <c r="B40" s="228"/>
      <c r="C40" s="238"/>
      <c r="D40" s="239"/>
      <c r="E40" s="241" t="s">
        <v>701</v>
      </c>
      <c r="F40" s="240"/>
      <c r="G40" s="134" t="s">
        <v>702</v>
      </c>
    </row>
    <row r="41" spans="1:7">
      <c r="A41" s="235"/>
      <c r="B41" s="236"/>
      <c r="C41" s="237"/>
      <c r="D41" s="236"/>
      <c r="E41" s="235"/>
      <c r="F41" s="235"/>
    </row>
    <row r="43" spans="1:7">
      <c r="A43" s="143"/>
      <c r="B43" s="143"/>
      <c r="C43" s="143" t="s">
        <v>551</v>
      </c>
      <c r="D43" s="143"/>
      <c r="E43" s="143"/>
      <c r="F43" s="143"/>
    </row>
    <row r="44" spans="1:7">
      <c r="A44" s="144" t="s">
        <v>541</v>
      </c>
      <c r="B44" s="144" t="s">
        <v>537</v>
      </c>
      <c r="C44" s="144" t="s">
        <v>538</v>
      </c>
      <c r="D44" s="144" t="s">
        <v>539</v>
      </c>
      <c r="E44" s="144" t="s">
        <v>540</v>
      </c>
      <c r="F44" s="144" t="s">
        <v>545</v>
      </c>
    </row>
    <row r="45" spans="1:7">
      <c r="A45" s="144">
        <v>2</v>
      </c>
      <c r="B45" s="145" t="s">
        <v>529</v>
      </c>
      <c r="C45" s="144" t="s">
        <v>531</v>
      </c>
      <c r="D45" s="145" t="s">
        <v>533</v>
      </c>
      <c r="E45" s="245" t="s">
        <v>699</v>
      </c>
      <c r="F45" s="230" t="s">
        <v>689</v>
      </c>
    </row>
    <row r="46" spans="1:7">
      <c r="A46" s="144">
        <v>2</v>
      </c>
      <c r="B46" s="145" t="s">
        <v>529</v>
      </c>
      <c r="C46" s="144" t="s">
        <v>531</v>
      </c>
      <c r="D46" s="145" t="s">
        <v>533</v>
      </c>
      <c r="E46" s="245" t="s">
        <v>703</v>
      </c>
      <c r="F46" s="144" t="s">
        <v>546</v>
      </c>
    </row>
    <row r="47" spans="1:7">
      <c r="A47" s="143"/>
      <c r="B47" s="143"/>
      <c r="C47" s="143"/>
      <c r="D47" s="143"/>
      <c r="E47" s="143"/>
      <c r="F47" s="143"/>
    </row>
    <row r="48" spans="1:7">
      <c r="A48" s="460">
        <v>4</v>
      </c>
      <c r="B48" s="463" t="s">
        <v>530</v>
      </c>
      <c r="C48" s="146" t="s">
        <v>548</v>
      </c>
      <c r="D48" s="463" t="s">
        <v>533</v>
      </c>
      <c r="E48" s="460" t="s">
        <v>700</v>
      </c>
      <c r="F48" s="460" t="s">
        <v>689</v>
      </c>
    </row>
    <row r="49" spans="1:7" ht="25.5">
      <c r="A49" s="461"/>
      <c r="B49" s="464"/>
      <c r="C49" s="247" t="s">
        <v>688</v>
      </c>
      <c r="D49" s="464"/>
      <c r="E49" s="461"/>
      <c r="F49" s="461"/>
    </row>
    <row r="50" spans="1:7">
      <c r="A50" s="461"/>
      <c r="B50" s="464"/>
      <c r="C50" s="146" t="s">
        <v>549</v>
      </c>
      <c r="D50" s="465"/>
      <c r="E50" s="462"/>
      <c r="F50" s="462"/>
    </row>
    <row r="51" spans="1:7">
      <c r="A51" s="461"/>
      <c r="B51" s="464"/>
      <c r="C51" s="146" t="s">
        <v>548</v>
      </c>
      <c r="D51" s="463" t="s">
        <v>533</v>
      </c>
      <c r="E51" s="472" t="s">
        <v>704</v>
      </c>
      <c r="F51" s="472" t="s">
        <v>546</v>
      </c>
    </row>
    <row r="52" spans="1:7" ht="25.5">
      <c r="A52" s="461"/>
      <c r="B52" s="464"/>
      <c r="C52" s="247" t="s">
        <v>688</v>
      </c>
      <c r="D52" s="464"/>
      <c r="E52" s="472"/>
      <c r="F52" s="472"/>
    </row>
    <row r="53" spans="1:7">
      <c r="A53" s="462"/>
      <c r="B53" s="465"/>
      <c r="C53" s="146" t="s">
        <v>549</v>
      </c>
      <c r="D53" s="465"/>
      <c r="E53" s="472"/>
      <c r="F53" s="472"/>
    </row>
    <row r="54" spans="1:7">
      <c r="A54" s="472">
        <v>5</v>
      </c>
      <c r="B54" s="246" t="s">
        <v>691</v>
      </c>
      <c r="C54" s="247"/>
      <c r="D54" s="246"/>
      <c r="E54" s="243"/>
      <c r="F54" s="245"/>
    </row>
    <row r="55" spans="1:7">
      <c r="A55" s="472"/>
      <c r="B55" s="245">
        <v>901560000</v>
      </c>
      <c r="C55" s="248" t="s">
        <v>673</v>
      </c>
      <c r="D55" s="262" t="s">
        <v>674</v>
      </c>
      <c r="E55" s="275" t="s">
        <v>704</v>
      </c>
      <c r="F55" s="474" t="s">
        <v>546</v>
      </c>
    </row>
    <row r="56" spans="1:7">
      <c r="A56" s="472"/>
      <c r="B56" s="245">
        <v>901300000</v>
      </c>
      <c r="C56" s="248" t="s">
        <v>675</v>
      </c>
      <c r="D56" s="475" t="s">
        <v>533</v>
      </c>
      <c r="E56" s="276"/>
      <c r="F56" s="474"/>
    </row>
    <row r="57" spans="1:7">
      <c r="A57" s="472"/>
      <c r="B57" s="245">
        <v>901280000</v>
      </c>
      <c r="C57" s="248" t="s">
        <v>676</v>
      </c>
      <c r="D57" s="475"/>
      <c r="E57" s="276"/>
      <c r="F57" s="474"/>
    </row>
    <row r="58" spans="1:7">
      <c r="A58" s="472"/>
      <c r="B58" s="245">
        <v>901750000</v>
      </c>
      <c r="C58" s="248" t="s">
        <v>679</v>
      </c>
      <c r="D58" s="475"/>
      <c r="E58" s="276"/>
      <c r="F58" s="474"/>
    </row>
    <row r="59" spans="1:7">
      <c r="A59" s="472"/>
      <c r="B59" s="245">
        <v>901010000</v>
      </c>
      <c r="C59" s="248" t="s">
        <v>677</v>
      </c>
      <c r="D59" s="475"/>
      <c r="E59" s="276"/>
      <c r="F59" s="474"/>
    </row>
    <row r="60" spans="1:7">
      <c r="A60" s="472"/>
      <c r="B60" s="245">
        <v>901380000</v>
      </c>
      <c r="C60" s="248" t="s">
        <v>678</v>
      </c>
      <c r="D60" s="475"/>
      <c r="E60" s="276"/>
      <c r="F60" s="474"/>
      <c r="G60" s="134" t="s">
        <v>685</v>
      </c>
    </row>
    <row r="61" spans="1:7">
      <c r="A61" s="472"/>
      <c r="B61" s="245">
        <v>901850000</v>
      </c>
      <c r="C61" s="248" t="s">
        <v>680</v>
      </c>
      <c r="D61" s="475"/>
      <c r="E61" s="276"/>
      <c r="F61" s="474"/>
    </row>
    <row r="62" spans="1:7">
      <c r="A62" s="472"/>
      <c r="B62" s="245">
        <v>901540000</v>
      </c>
      <c r="C62" s="248" t="s">
        <v>681</v>
      </c>
      <c r="D62" s="475"/>
      <c r="E62" s="276"/>
      <c r="F62" s="474"/>
    </row>
    <row r="63" spans="1:7">
      <c r="A63" s="472"/>
      <c r="B63" s="245">
        <v>901030000</v>
      </c>
      <c r="C63" s="248" t="s">
        <v>682</v>
      </c>
      <c r="D63" s="475" t="s">
        <v>683</v>
      </c>
      <c r="E63" s="275" t="s">
        <v>704</v>
      </c>
      <c r="F63" s="474"/>
      <c r="G63" s="134" t="s">
        <v>685</v>
      </c>
    </row>
    <row r="64" spans="1:7">
      <c r="A64" s="472"/>
      <c r="B64" s="245">
        <v>901490000</v>
      </c>
      <c r="C64" s="248" t="s">
        <v>682</v>
      </c>
      <c r="D64" s="475"/>
      <c r="E64" s="277" t="s">
        <v>703</v>
      </c>
      <c r="F64" s="474"/>
      <c r="G64" s="134" t="s">
        <v>686</v>
      </c>
    </row>
    <row r="65" spans="1:7">
      <c r="A65" s="472"/>
      <c r="B65" s="245">
        <v>901010013</v>
      </c>
      <c r="C65" s="248" t="s">
        <v>684</v>
      </c>
      <c r="D65" s="262" t="s">
        <v>533</v>
      </c>
      <c r="E65" s="279"/>
      <c r="F65" s="474"/>
    </row>
    <row r="66" spans="1:7">
      <c r="A66" s="472"/>
      <c r="B66" s="245"/>
      <c r="C66" s="248"/>
      <c r="D66" s="262"/>
      <c r="E66" s="279"/>
      <c r="F66" s="264"/>
    </row>
    <row r="67" spans="1:7">
      <c r="A67" s="146"/>
      <c r="B67" s="146"/>
      <c r="C67" s="146"/>
      <c r="D67" s="263"/>
      <c r="E67" s="244" t="s">
        <v>705</v>
      </c>
      <c r="F67" s="265"/>
      <c r="G67" s="134" t="s">
        <v>702</v>
      </c>
    </row>
  </sheetData>
  <mergeCells count="26">
    <mergeCell ref="C8:C15"/>
    <mergeCell ref="E8:E15"/>
    <mergeCell ref="A8:A15"/>
    <mergeCell ref="F25:F27"/>
    <mergeCell ref="D48:D50"/>
    <mergeCell ref="E48:E50"/>
    <mergeCell ref="F48:F50"/>
    <mergeCell ref="E22:E24"/>
    <mergeCell ref="F22:F24"/>
    <mergeCell ref="E25:E27"/>
    <mergeCell ref="F29:F39"/>
    <mergeCell ref="F55:F65"/>
    <mergeCell ref="D56:D62"/>
    <mergeCell ref="D63:D64"/>
    <mergeCell ref="D51:D53"/>
    <mergeCell ref="E51:E53"/>
    <mergeCell ref="F51:F53"/>
    <mergeCell ref="E29:E37"/>
    <mergeCell ref="D38:D39"/>
    <mergeCell ref="D30:D36"/>
    <mergeCell ref="A48:A53"/>
    <mergeCell ref="B48:B53"/>
    <mergeCell ref="A22:A27"/>
    <mergeCell ref="B22:B27"/>
    <mergeCell ref="A54:A66"/>
    <mergeCell ref="A28:A40"/>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10</vt:i4>
      </vt:variant>
    </vt:vector>
  </HeadingPairs>
  <TitlesOfParts>
    <vt:vector size="19" baseType="lpstr">
      <vt:lpstr>Титул.</vt:lpstr>
      <vt:lpstr>ПФХД</vt:lpstr>
      <vt:lpstr>Закупки</vt:lpstr>
      <vt:lpstr>Обосн.дох.</vt:lpstr>
      <vt:lpstr>Обосн.расх.(МЗ)</vt:lpstr>
      <vt:lpstr>Обосн.расх.(ИЦ)</vt:lpstr>
      <vt:lpstr>Обосн.расх.(ПД)</vt:lpstr>
      <vt:lpstr>РАСЧЕТНАЯ ТАБЛ</vt:lpstr>
      <vt:lpstr>ПОДСКАЗКИ</vt:lpstr>
      <vt:lpstr>Закупки!Заголовки_для_печати</vt:lpstr>
      <vt:lpstr>Закупки!Область_печати</vt:lpstr>
      <vt:lpstr>Обосн.дох.!Область_печати</vt:lpstr>
      <vt:lpstr>'Обосн.расх.(ИЦ)'!Область_печати</vt:lpstr>
      <vt:lpstr>'Обосн.расх.(МЗ)'!Область_печати</vt:lpstr>
      <vt:lpstr>'Обосн.расх.(ПД)'!Область_печати</vt:lpstr>
      <vt:lpstr>ПОДСКАЗКИ!Область_печати</vt:lpstr>
      <vt:lpstr>ПФХД!Область_печати</vt:lpstr>
      <vt:lpstr>'РАСЧЕТНАЯ ТАБЛ'!Область_печати</vt:lpstr>
      <vt:lpstr>Титул.!Область_печати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user-13</cp:lastModifiedBy>
  <cp:lastPrinted>2021-12-20T09:13:40Z</cp:lastPrinted>
  <dcterms:created xsi:type="dcterms:W3CDTF">2011-01-11T10:25:48Z</dcterms:created>
  <dcterms:modified xsi:type="dcterms:W3CDTF">2021-12-20T10:00:24Z</dcterms:modified>
</cp:coreProperties>
</file>